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Z:\Soutěže_dokumentace_2024\65424085\01_VÝZVA\podklady správy\"/>
    </mc:Choice>
  </mc:AlternateContent>
  <xr:revisionPtr revIDLastSave="0" documentId="13_ncr:1_{1B39B223-12C0-4138-8146-90F00A003946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Rekapitulace stavby" sheetId="1" state="veryHidden" r:id="rId1"/>
    <sheet name="PS01 - Servis a oprava zá..." sheetId="2" r:id="rId2"/>
  </sheets>
  <definedNames>
    <definedName name="_xlnm._FilterDatabase" localSheetId="1" hidden="1">'PS01 - Servis a oprava zá...'!$C$111:$K$664</definedName>
    <definedName name="_xlnm.Print_Titles" localSheetId="1">'PS01 - Servis a oprava zá...'!$111:$111</definedName>
    <definedName name="_xlnm.Print_Titles" localSheetId="0">'Rekapitulace stavby'!$92:$92</definedName>
    <definedName name="_xlnm.Print_Area" localSheetId="1">'PS01 - Servis a oprava zá...'!$C$101:$K$664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/>
  <c r="J33" i="2"/>
  <c r="AX95" i="1"/>
  <c r="BI663" i="2"/>
  <c r="BH663" i="2"/>
  <c r="BG663" i="2"/>
  <c r="BF663" i="2"/>
  <c r="T663" i="2"/>
  <c r="R663" i="2"/>
  <c r="P663" i="2"/>
  <c r="BI661" i="2"/>
  <c r="BH661" i="2"/>
  <c r="BG661" i="2"/>
  <c r="BF661" i="2"/>
  <c r="T661" i="2"/>
  <c r="R661" i="2"/>
  <c r="P661" i="2"/>
  <c r="BI659" i="2"/>
  <c r="BH659" i="2"/>
  <c r="BG659" i="2"/>
  <c r="BF659" i="2"/>
  <c r="T659" i="2"/>
  <c r="R659" i="2"/>
  <c r="P659" i="2"/>
  <c r="BI657" i="2"/>
  <c r="BH657" i="2"/>
  <c r="BG657" i="2"/>
  <c r="BF657" i="2"/>
  <c r="T657" i="2"/>
  <c r="R657" i="2"/>
  <c r="P657" i="2"/>
  <c r="BI655" i="2"/>
  <c r="BH655" i="2"/>
  <c r="BG655" i="2"/>
  <c r="BF655" i="2"/>
  <c r="T655" i="2"/>
  <c r="R655" i="2"/>
  <c r="P655" i="2"/>
  <c r="BI653" i="2"/>
  <c r="BH653" i="2"/>
  <c r="BG653" i="2"/>
  <c r="BF653" i="2"/>
  <c r="T653" i="2"/>
  <c r="R653" i="2"/>
  <c r="P653" i="2"/>
  <c r="BI651" i="2"/>
  <c r="BH651" i="2"/>
  <c r="BG651" i="2"/>
  <c r="BF651" i="2"/>
  <c r="T651" i="2"/>
  <c r="R651" i="2"/>
  <c r="P651" i="2"/>
  <c r="BI649" i="2"/>
  <c r="BH649" i="2"/>
  <c r="BG649" i="2"/>
  <c r="BF649" i="2"/>
  <c r="T649" i="2"/>
  <c r="R649" i="2"/>
  <c r="P649" i="2"/>
  <c r="BI647" i="2"/>
  <c r="BH647" i="2"/>
  <c r="BG647" i="2"/>
  <c r="BF647" i="2"/>
  <c r="T647" i="2"/>
  <c r="R647" i="2"/>
  <c r="P647" i="2"/>
  <c r="BI645" i="2"/>
  <c r="BH645" i="2"/>
  <c r="BG645" i="2"/>
  <c r="BF645" i="2"/>
  <c r="T645" i="2"/>
  <c r="R645" i="2"/>
  <c r="P645" i="2"/>
  <c r="BI643" i="2"/>
  <c r="BH643" i="2"/>
  <c r="BG643" i="2"/>
  <c r="BF643" i="2"/>
  <c r="T643" i="2"/>
  <c r="R643" i="2"/>
  <c r="P643" i="2"/>
  <c r="BI641" i="2"/>
  <c r="BH641" i="2"/>
  <c r="BG641" i="2"/>
  <c r="BF641" i="2"/>
  <c r="T641" i="2"/>
  <c r="R641" i="2"/>
  <c r="P641" i="2"/>
  <c r="BI639" i="2"/>
  <c r="BH639" i="2"/>
  <c r="BG639" i="2"/>
  <c r="BF639" i="2"/>
  <c r="T639" i="2"/>
  <c r="R639" i="2"/>
  <c r="P639" i="2"/>
  <c r="BI637" i="2"/>
  <c r="BH637" i="2"/>
  <c r="BG637" i="2"/>
  <c r="BF637" i="2"/>
  <c r="T637" i="2"/>
  <c r="R637" i="2"/>
  <c r="P637" i="2"/>
  <c r="BI635" i="2"/>
  <c r="BH635" i="2"/>
  <c r="BG635" i="2"/>
  <c r="BF635" i="2"/>
  <c r="T635" i="2"/>
  <c r="R635" i="2"/>
  <c r="P635" i="2"/>
  <c r="BI633" i="2"/>
  <c r="BH633" i="2"/>
  <c r="BG633" i="2"/>
  <c r="BF633" i="2"/>
  <c r="T633" i="2"/>
  <c r="R633" i="2"/>
  <c r="P633" i="2"/>
  <c r="BI631" i="2"/>
  <c r="BH631" i="2"/>
  <c r="BG631" i="2"/>
  <c r="BF631" i="2"/>
  <c r="T631" i="2"/>
  <c r="R631" i="2"/>
  <c r="P631" i="2"/>
  <c r="BI629" i="2"/>
  <c r="BH629" i="2"/>
  <c r="BG629" i="2"/>
  <c r="BF629" i="2"/>
  <c r="T629" i="2"/>
  <c r="R629" i="2"/>
  <c r="P629" i="2"/>
  <c r="BI627" i="2"/>
  <c r="BH627" i="2"/>
  <c r="BG627" i="2"/>
  <c r="BF627" i="2"/>
  <c r="T627" i="2"/>
  <c r="R627" i="2"/>
  <c r="P627" i="2"/>
  <c r="BI625" i="2"/>
  <c r="BH625" i="2"/>
  <c r="BG625" i="2"/>
  <c r="BF625" i="2"/>
  <c r="T625" i="2"/>
  <c r="R625" i="2"/>
  <c r="P625" i="2"/>
  <c r="BI623" i="2"/>
  <c r="BH623" i="2"/>
  <c r="BG623" i="2"/>
  <c r="BF623" i="2"/>
  <c r="T623" i="2"/>
  <c r="R623" i="2"/>
  <c r="P623" i="2"/>
  <c r="BI621" i="2"/>
  <c r="BH621" i="2"/>
  <c r="BG621" i="2"/>
  <c r="BF621" i="2"/>
  <c r="T621" i="2"/>
  <c r="R621" i="2"/>
  <c r="P621" i="2"/>
  <c r="BI619" i="2"/>
  <c r="BH619" i="2"/>
  <c r="BG619" i="2"/>
  <c r="BF619" i="2"/>
  <c r="T619" i="2"/>
  <c r="R619" i="2"/>
  <c r="P619" i="2"/>
  <c r="BI617" i="2"/>
  <c r="BH617" i="2"/>
  <c r="BG617" i="2"/>
  <c r="BF617" i="2"/>
  <c r="T617" i="2"/>
  <c r="R617" i="2"/>
  <c r="P617" i="2"/>
  <c r="BI615" i="2"/>
  <c r="BH615" i="2"/>
  <c r="BG615" i="2"/>
  <c r="BF615" i="2"/>
  <c r="T615" i="2"/>
  <c r="R615" i="2"/>
  <c r="P615" i="2"/>
  <c r="BI613" i="2"/>
  <c r="BH613" i="2"/>
  <c r="BG613" i="2"/>
  <c r="BF613" i="2"/>
  <c r="T613" i="2"/>
  <c r="R613" i="2"/>
  <c r="P613" i="2"/>
  <c r="BI611" i="2"/>
  <c r="BH611" i="2"/>
  <c r="BG611" i="2"/>
  <c r="BF611" i="2"/>
  <c r="T611" i="2"/>
  <c r="R611" i="2"/>
  <c r="P611" i="2"/>
  <c r="BI609" i="2"/>
  <c r="BH609" i="2"/>
  <c r="BG609" i="2"/>
  <c r="BF609" i="2"/>
  <c r="T609" i="2"/>
  <c r="R609" i="2"/>
  <c r="P609" i="2"/>
  <c r="BI607" i="2"/>
  <c r="BH607" i="2"/>
  <c r="BG607" i="2"/>
  <c r="BF607" i="2"/>
  <c r="T607" i="2"/>
  <c r="R607" i="2"/>
  <c r="P607" i="2"/>
  <c r="BI605" i="2"/>
  <c r="BH605" i="2"/>
  <c r="BG605" i="2"/>
  <c r="BF605" i="2"/>
  <c r="T605" i="2"/>
  <c r="R605" i="2"/>
  <c r="P605" i="2"/>
  <c r="BI603" i="2"/>
  <c r="BH603" i="2"/>
  <c r="BG603" i="2"/>
  <c r="BF603" i="2"/>
  <c r="T603" i="2"/>
  <c r="R603" i="2"/>
  <c r="P603" i="2"/>
  <c r="BI601" i="2"/>
  <c r="BH601" i="2"/>
  <c r="BG601" i="2"/>
  <c r="BF601" i="2"/>
  <c r="T601" i="2"/>
  <c r="R601" i="2"/>
  <c r="P601" i="2"/>
  <c r="BI599" i="2"/>
  <c r="BH599" i="2"/>
  <c r="BG599" i="2"/>
  <c r="BF599" i="2"/>
  <c r="T599" i="2"/>
  <c r="R599" i="2"/>
  <c r="P599" i="2"/>
  <c r="BI597" i="2"/>
  <c r="BH597" i="2"/>
  <c r="BG597" i="2"/>
  <c r="BF597" i="2"/>
  <c r="T597" i="2"/>
  <c r="R597" i="2"/>
  <c r="P597" i="2"/>
  <c r="BI595" i="2"/>
  <c r="BH595" i="2"/>
  <c r="BG595" i="2"/>
  <c r="BF595" i="2"/>
  <c r="T595" i="2"/>
  <c r="R595" i="2"/>
  <c r="P595" i="2"/>
  <c r="BI593" i="2"/>
  <c r="BH593" i="2"/>
  <c r="BG593" i="2"/>
  <c r="BF593" i="2"/>
  <c r="T593" i="2"/>
  <c r="R593" i="2"/>
  <c r="P593" i="2"/>
  <c r="BI591" i="2"/>
  <c r="BH591" i="2"/>
  <c r="BG591" i="2"/>
  <c r="BF591" i="2"/>
  <c r="T591" i="2"/>
  <c r="R591" i="2"/>
  <c r="P591" i="2"/>
  <c r="BI589" i="2"/>
  <c r="BH589" i="2"/>
  <c r="BG589" i="2"/>
  <c r="BF589" i="2"/>
  <c r="T589" i="2"/>
  <c r="R589" i="2"/>
  <c r="P589" i="2"/>
  <c r="BI587" i="2"/>
  <c r="BH587" i="2"/>
  <c r="BG587" i="2"/>
  <c r="BF587" i="2"/>
  <c r="T587" i="2"/>
  <c r="R587" i="2"/>
  <c r="P587" i="2"/>
  <c r="BI585" i="2"/>
  <c r="BH585" i="2"/>
  <c r="BG585" i="2"/>
  <c r="BF585" i="2"/>
  <c r="T585" i="2"/>
  <c r="R585" i="2"/>
  <c r="P585" i="2"/>
  <c r="BI583" i="2"/>
  <c r="BH583" i="2"/>
  <c r="BG583" i="2"/>
  <c r="BF583" i="2"/>
  <c r="T583" i="2"/>
  <c r="R583" i="2"/>
  <c r="P583" i="2"/>
  <c r="BI581" i="2"/>
  <c r="BH581" i="2"/>
  <c r="BG581" i="2"/>
  <c r="BF581" i="2"/>
  <c r="T581" i="2"/>
  <c r="R581" i="2"/>
  <c r="P581" i="2"/>
  <c r="BI579" i="2"/>
  <c r="BH579" i="2"/>
  <c r="BG579" i="2"/>
  <c r="BF579" i="2"/>
  <c r="T579" i="2"/>
  <c r="R579" i="2"/>
  <c r="P579" i="2"/>
  <c r="BI577" i="2"/>
  <c r="BH577" i="2"/>
  <c r="BG577" i="2"/>
  <c r="BF577" i="2"/>
  <c r="T577" i="2"/>
  <c r="R577" i="2"/>
  <c r="P577" i="2"/>
  <c r="BI575" i="2"/>
  <c r="BH575" i="2"/>
  <c r="BG575" i="2"/>
  <c r="BF575" i="2"/>
  <c r="T575" i="2"/>
  <c r="R575" i="2"/>
  <c r="P575" i="2"/>
  <c r="BI573" i="2"/>
  <c r="BH573" i="2"/>
  <c r="BG573" i="2"/>
  <c r="BF573" i="2"/>
  <c r="T573" i="2"/>
  <c r="R573" i="2"/>
  <c r="P573" i="2"/>
  <c r="BI571" i="2"/>
  <c r="BH571" i="2"/>
  <c r="BG571" i="2"/>
  <c r="BF571" i="2"/>
  <c r="T571" i="2"/>
  <c r="R571" i="2"/>
  <c r="P571" i="2"/>
  <c r="BI569" i="2"/>
  <c r="BH569" i="2"/>
  <c r="BG569" i="2"/>
  <c r="BF569" i="2"/>
  <c r="T569" i="2"/>
  <c r="R569" i="2"/>
  <c r="P569" i="2"/>
  <c r="BI567" i="2"/>
  <c r="BH567" i="2"/>
  <c r="BG567" i="2"/>
  <c r="BF567" i="2"/>
  <c r="T567" i="2"/>
  <c r="R567" i="2"/>
  <c r="P567" i="2"/>
  <c r="BI565" i="2"/>
  <c r="BH565" i="2"/>
  <c r="BG565" i="2"/>
  <c r="BF565" i="2"/>
  <c r="T565" i="2"/>
  <c r="R565" i="2"/>
  <c r="P565" i="2"/>
  <c r="BI563" i="2"/>
  <c r="BH563" i="2"/>
  <c r="BG563" i="2"/>
  <c r="BF563" i="2"/>
  <c r="T563" i="2"/>
  <c r="R563" i="2"/>
  <c r="P563" i="2"/>
  <c r="BI561" i="2"/>
  <c r="BH561" i="2"/>
  <c r="BG561" i="2"/>
  <c r="BF561" i="2"/>
  <c r="T561" i="2"/>
  <c r="R561" i="2"/>
  <c r="P561" i="2"/>
  <c r="BI559" i="2"/>
  <c r="BH559" i="2"/>
  <c r="BG559" i="2"/>
  <c r="BF559" i="2"/>
  <c r="T559" i="2"/>
  <c r="R559" i="2"/>
  <c r="P559" i="2"/>
  <c r="BI557" i="2"/>
  <c r="BH557" i="2"/>
  <c r="BG557" i="2"/>
  <c r="BF557" i="2"/>
  <c r="T557" i="2"/>
  <c r="R557" i="2"/>
  <c r="P557" i="2"/>
  <c r="BI555" i="2"/>
  <c r="BH555" i="2"/>
  <c r="BG555" i="2"/>
  <c r="BF555" i="2"/>
  <c r="T555" i="2"/>
  <c r="R555" i="2"/>
  <c r="P555" i="2"/>
  <c r="BI553" i="2"/>
  <c r="BH553" i="2"/>
  <c r="BG553" i="2"/>
  <c r="BF553" i="2"/>
  <c r="T553" i="2"/>
  <c r="R553" i="2"/>
  <c r="P553" i="2"/>
  <c r="BI551" i="2"/>
  <c r="BH551" i="2"/>
  <c r="BG551" i="2"/>
  <c r="BF551" i="2"/>
  <c r="T551" i="2"/>
  <c r="R551" i="2"/>
  <c r="P551" i="2"/>
  <c r="BI549" i="2"/>
  <c r="BH549" i="2"/>
  <c r="BG549" i="2"/>
  <c r="BF549" i="2"/>
  <c r="T549" i="2"/>
  <c r="R549" i="2"/>
  <c r="P549" i="2"/>
  <c r="BI547" i="2"/>
  <c r="BH547" i="2"/>
  <c r="BG547" i="2"/>
  <c r="BF547" i="2"/>
  <c r="T547" i="2"/>
  <c r="R547" i="2"/>
  <c r="P547" i="2"/>
  <c r="BI545" i="2"/>
  <c r="BH545" i="2"/>
  <c r="BG545" i="2"/>
  <c r="BF545" i="2"/>
  <c r="T545" i="2"/>
  <c r="R545" i="2"/>
  <c r="P545" i="2"/>
  <c r="BI543" i="2"/>
  <c r="BH543" i="2"/>
  <c r="BG543" i="2"/>
  <c r="BF543" i="2"/>
  <c r="T543" i="2"/>
  <c r="R543" i="2"/>
  <c r="P543" i="2"/>
  <c r="BI541" i="2"/>
  <c r="BH541" i="2"/>
  <c r="BG541" i="2"/>
  <c r="BF541" i="2"/>
  <c r="T541" i="2"/>
  <c r="R541" i="2"/>
  <c r="P541" i="2"/>
  <c r="BI539" i="2"/>
  <c r="BH539" i="2"/>
  <c r="BG539" i="2"/>
  <c r="BF539" i="2"/>
  <c r="T539" i="2"/>
  <c r="R539" i="2"/>
  <c r="P539" i="2"/>
  <c r="BI537" i="2"/>
  <c r="BH537" i="2"/>
  <c r="BG537" i="2"/>
  <c r="BF537" i="2"/>
  <c r="T537" i="2"/>
  <c r="R537" i="2"/>
  <c r="P537" i="2"/>
  <c r="BI535" i="2"/>
  <c r="BH535" i="2"/>
  <c r="BG535" i="2"/>
  <c r="BF535" i="2"/>
  <c r="T535" i="2"/>
  <c r="R535" i="2"/>
  <c r="P535" i="2"/>
  <c r="BI533" i="2"/>
  <c r="BH533" i="2"/>
  <c r="BG533" i="2"/>
  <c r="BF533" i="2"/>
  <c r="T533" i="2"/>
  <c r="R533" i="2"/>
  <c r="P533" i="2"/>
  <c r="BI531" i="2"/>
  <c r="BH531" i="2"/>
  <c r="BG531" i="2"/>
  <c r="BF531" i="2"/>
  <c r="T531" i="2"/>
  <c r="R531" i="2"/>
  <c r="P531" i="2"/>
  <c r="BI529" i="2"/>
  <c r="BH529" i="2"/>
  <c r="BG529" i="2"/>
  <c r="BF529" i="2"/>
  <c r="T529" i="2"/>
  <c r="R529" i="2"/>
  <c r="P529" i="2"/>
  <c r="BI527" i="2"/>
  <c r="BH527" i="2"/>
  <c r="BG527" i="2"/>
  <c r="BF527" i="2"/>
  <c r="T527" i="2"/>
  <c r="R527" i="2"/>
  <c r="P527" i="2"/>
  <c r="BI525" i="2"/>
  <c r="BH525" i="2"/>
  <c r="BG525" i="2"/>
  <c r="BF525" i="2"/>
  <c r="T525" i="2"/>
  <c r="R525" i="2"/>
  <c r="P525" i="2"/>
  <c r="BI523" i="2"/>
  <c r="BH523" i="2"/>
  <c r="BG523" i="2"/>
  <c r="BF523" i="2"/>
  <c r="T523" i="2"/>
  <c r="R523" i="2"/>
  <c r="P523" i="2"/>
  <c r="BI521" i="2"/>
  <c r="BH521" i="2"/>
  <c r="BG521" i="2"/>
  <c r="BF521" i="2"/>
  <c r="T521" i="2"/>
  <c r="R521" i="2"/>
  <c r="P521" i="2"/>
  <c r="BI519" i="2"/>
  <c r="BH519" i="2"/>
  <c r="BG519" i="2"/>
  <c r="BF519" i="2"/>
  <c r="T519" i="2"/>
  <c r="R519" i="2"/>
  <c r="P519" i="2"/>
  <c r="BI517" i="2"/>
  <c r="BH517" i="2"/>
  <c r="BG517" i="2"/>
  <c r="BF517" i="2"/>
  <c r="T517" i="2"/>
  <c r="R517" i="2"/>
  <c r="P517" i="2"/>
  <c r="BI515" i="2"/>
  <c r="BH515" i="2"/>
  <c r="BG515" i="2"/>
  <c r="BF515" i="2"/>
  <c r="T515" i="2"/>
  <c r="R515" i="2"/>
  <c r="P515" i="2"/>
  <c r="BI513" i="2"/>
  <c r="BH513" i="2"/>
  <c r="BG513" i="2"/>
  <c r="BF513" i="2"/>
  <c r="T513" i="2"/>
  <c r="R513" i="2"/>
  <c r="P513" i="2"/>
  <c r="BI511" i="2"/>
  <c r="BH511" i="2"/>
  <c r="BG511" i="2"/>
  <c r="BF511" i="2"/>
  <c r="T511" i="2"/>
  <c r="R511" i="2"/>
  <c r="P511" i="2"/>
  <c r="BI509" i="2"/>
  <c r="BH509" i="2"/>
  <c r="BG509" i="2"/>
  <c r="BF509" i="2"/>
  <c r="T509" i="2"/>
  <c r="R509" i="2"/>
  <c r="P509" i="2"/>
  <c r="BI507" i="2"/>
  <c r="BH507" i="2"/>
  <c r="BG507" i="2"/>
  <c r="BF507" i="2"/>
  <c r="T507" i="2"/>
  <c r="R507" i="2"/>
  <c r="P507" i="2"/>
  <c r="BI505" i="2"/>
  <c r="BH505" i="2"/>
  <c r="BG505" i="2"/>
  <c r="BF505" i="2"/>
  <c r="T505" i="2"/>
  <c r="R505" i="2"/>
  <c r="P505" i="2"/>
  <c r="BI503" i="2"/>
  <c r="BH503" i="2"/>
  <c r="BG503" i="2"/>
  <c r="BF503" i="2"/>
  <c r="T503" i="2"/>
  <c r="R503" i="2"/>
  <c r="P503" i="2"/>
  <c r="BI501" i="2"/>
  <c r="BH501" i="2"/>
  <c r="BG501" i="2"/>
  <c r="BF501" i="2"/>
  <c r="T501" i="2"/>
  <c r="R501" i="2"/>
  <c r="P501" i="2"/>
  <c r="BI499" i="2"/>
  <c r="BH499" i="2"/>
  <c r="BG499" i="2"/>
  <c r="BF499" i="2"/>
  <c r="T499" i="2"/>
  <c r="R499" i="2"/>
  <c r="P499" i="2"/>
  <c r="BI497" i="2"/>
  <c r="BH497" i="2"/>
  <c r="BG497" i="2"/>
  <c r="BF497" i="2"/>
  <c r="T497" i="2"/>
  <c r="R497" i="2"/>
  <c r="P497" i="2"/>
  <c r="BI495" i="2"/>
  <c r="BH495" i="2"/>
  <c r="BG495" i="2"/>
  <c r="BF495" i="2"/>
  <c r="T495" i="2"/>
  <c r="R495" i="2"/>
  <c r="P495" i="2"/>
  <c r="BI493" i="2"/>
  <c r="BH493" i="2"/>
  <c r="BG493" i="2"/>
  <c r="BF493" i="2"/>
  <c r="T493" i="2"/>
  <c r="R493" i="2"/>
  <c r="P493" i="2"/>
  <c r="BI491" i="2"/>
  <c r="BH491" i="2"/>
  <c r="BG491" i="2"/>
  <c r="BF491" i="2"/>
  <c r="T491" i="2"/>
  <c r="R491" i="2"/>
  <c r="P491" i="2"/>
  <c r="BI489" i="2"/>
  <c r="BH489" i="2"/>
  <c r="BG489" i="2"/>
  <c r="BF489" i="2"/>
  <c r="T489" i="2"/>
  <c r="R489" i="2"/>
  <c r="P489" i="2"/>
  <c r="BI487" i="2"/>
  <c r="BH487" i="2"/>
  <c r="BG487" i="2"/>
  <c r="BF487" i="2"/>
  <c r="T487" i="2"/>
  <c r="R487" i="2"/>
  <c r="P487" i="2"/>
  <c r="BI485" i="2"/>
  <c r="BH485" i="2"/>
  <c r="BG485" i="2"/>
  <c r="BF485" i="2"/>
  <c r="T485" i="2"/>
  <c r="R485" i="2"/>
  <c r="P485" i="2"/>
  <c r="BI483" i="2"/>
  <c r="BH483" i="2"/>
  <c r="BG483" i="2"/>
  <c r="BF483" i="2"/>
  <c r="T483" i="2"/>
  <c r="R483" i="2"/>
  <c r="P483" i="2"/>
  <c r="BI481" i="2"/>
  <c r="BH481" i="2"/>
  <c r="BG481" i="2"/>
  <c r="BF481" i="2"/>
  <c r="T481" i="2"/>
  <c r="R481" i="2"/>
  <c r="P481" i="2"/>
  <c r="BI479" i="2"/>
  <c r="BH479" i="2"/>
  <c r="BG479" i="2"/>
  <c r="BF479" i="2"/>
  <c r="T479" i="2"/>
  <c r="R479" i="2"/>
  <c r="P479" i="2"/>
  <c r="BI477" i="2"/>
  <c r="BH477" i="2"/>
  <c r="BG477" i="2"/>
  <c r="BF477" i="2"/>
  <c r="T477" i="2"/>
  <c r="R477" i="2"/>
  <c r="P477" i="2"/>
  <c r="BI475" i="2"/>
  <c r="BH475" i="2"/>
  <c r="BG475" i="2"/>
  <c r="BF475" i="2"/>
  <c r="T475" i="2"/>
  <c r="R475" i="2"/>
  <c r="P475" i="2"/>
  <c r="BI473" i="2"/>
  <c r="BH473" i="2"/>
  <c r="BG473" i="2"/>
  <c r="BF473" i="2"/>
  <c r="T473" i="2"/>
  <c r="R473" i="2"/>
  <c r="P473" i="2"/>
  <c r="BI471" i="2"/>
  <c r="BH471" i="2"/>
  <c r="BG471" i="2"/>
  <c r="BF471" i="2"/>
  <c r="T471" i="2"/>
  <c r="R471" i="2"/>
  <c r="P471" i="2"/>
  <c r="BI469" i="2"/>
  <c r="BH469" i="2"/>
  <c r="BG469" i="2"/>
  <c r="BF469" i="2"/>
  <c r="T469" i="2"/>
  <c r="R469" i="2"/>
  <c r="P469" i="2"/>
  <c r="BI467" i="2"/>
  <c r="BH467" i="2"/>
  <c r="BG467" i="2"/>
  <c r="BF467" i="2"/>
  <c r="T467" i="2"/>
  <c r="R467" i="2"/>
  <c r="P467" i="2"/>
  <c r="BI465" i="2"/>
  <c r="BH465" i="2"/>
  <c r="BG465" i="2"/>
  <c r="BF465" i="2"/>
  <c r="T465" i="2"/>
  <c r="R465" i="2"/>
  <c r="P465" i="2"/>
  <c r="BI463" i="2"/>
  <c r="BH463" i="2"/>
  <c r="BG463" i="2"/>
  <c r="BF463" i="2"/>
  <c r="T463" i="2"/>
  <c r="R463" i="2"/>
  <c r="P463" i="2"/>
  <c r="BI461" i="2"/>
  <c r="BH461" i="2"/>
  <c r="BG461" i="2"/>
  <c r="BF461" i="2"/>
  <c r="T461" i="2"/>
  <c r="R461" i="2"/>
  <c r="P461" i="2"/>
  <c r="BI459" i="2"/>
  <c r="BH459" i="2"/>
  <c r="BG459" i="2"/>
  <c r="BF459" i="2"/>
  <c r="T459" i="2"/>
  <c r="R459" i="2"/>
  <c r="P459" i="2"/>
  <c r="BI457" i="2"/>
  <c r="BH457" i="2"/>
  <c r="BG457" i="2"/>
  <c r="BF457" i="2"/>
  <c r="T457" i="2"/>
  <c r="R457" i="2"/>
  <c r="P457" i="2"/>
  <c r="BI455" i="2"/>
  <c r="BH455" i="2"/>
  <c r="BG455" i="2"/>
  <c r="BF455" i="2"/>
  <c r="T455" i="2"/>
  <c r="R455" i="2"/>
  <c r="P455" i="2"/>
  <c r="BI453" i="2"/>
  <c r="BH453" i="2"/>
  <c r="BG453" i="2"/>
  <c r="BF453" i="2"/>
  <c r="T453" i="2"/>
  <c r="R453" i="2"/>
  <c r="P453" i="2"/>
  <c r="BI451" i="2"/>
  <c r="BH451" i="2"/>
  <c r="BG451" i="2"/>
  <c r="BF451" i="2"/>
  <c r="T451" i="2"/>
  <c r="R451" i="2"/>
  <c r="P451" i="2"/>
  <c r="BI449" i="2"/>
  <c r="BH449" i="2"/>
  <c r="BG449" i="2"/>
  <c r="BF449" i="2"/>
  <c r="T449" i="2"/>
  <c r="R449" i="2"/>
  <c r="P449" i="2"/>
  <c r="BI447" i="2"/>
  <c r="BH447" i="2"/>
  <c r="BG447" i="2"/>
  <c r="BF447" i="2"/>
  <c r="T447" i="2"/>
  <c r="R447" i="2"/>
  <c r="P447" i="2"/>
  <c r="BI445" i="2"/>
  <c r="BH445" i="2"/>
  <c r="BG445" i="2"/>
  <c r="BF445" i="2"/>
  <c r="T445" i="2"/>
  <c r="R445" i="2"/>
  <c r="P445" i="2"/>
  <c r="BI443" i="2"/>
  <c r="BH443" i="2"/>
  <c r="BG443" i="2"/>
  <c r="BF443" i="2"/>
  <c r="T443" i="2"/>
  <c r="R443" i="2"/>
  <c r="P443" i="2"/>
  <c r="BI441" i="2"/>
  <c r="BH441" i="2"/>
  <c r="BG441" i="2"/>
  <c r="BF441" i="2"/>
  <c r="T441" i="2"/>
  <c r="R441" i="2"/>
  <c r="P441" i="2"/>
  <c r="BI439" i="2"/>
  <c r="BH439" i="2"/>
  <c r="BG439" i="2"/>
  <c r="BF439" i="2"/>
  <c r="T439" i="2"/>
  <c r="R439" i="2"/>
  <c r="P439" i="2"/>
  <c r="BI437" i="2"/>
  <c r="BH437" i="2"/>
  <c r="BG437" i="2"/>
  <c r="BF437" i="2"/>
  <c r="T437" i="2"/>
  <c r="R437" i="2"/>
  <c r="P437" i="2"/>
  <c r="BI435" i="2"/>
  <c r="BH435" i="2"/>
  <c r="BG435" i="2"/>
  <c r="BF435" i="2"/>
  <c r="T435" i="2"/>
  <c r="R435" i="2"/>
  <c r="P435" i="2"/>
  <c r="BI433" i="2"/>
  <c r="BH433" i="2"/>
  <c r="BG433" i="2"/>
  <c r="BF433" i="2"/>
  <c r="T433" i="2"/>
  <c r="R433" i="2"/>
  <c r="P433" i="2"/>
  <c r="BI431" i="2"/>
  <c r="BH431" i="2"/>
  <c r="BG431" i="2"/>
  <c r="BF431" i="2"/>
  <c r="T431" i="2"/>
  <c r="R431" i="2"/>
  <c r="P431" i="2"/>
  <c r="BI429" i="2"/>
  <c r="BH429" i="2"/>
  <c r="BG429" i="2"/>
  <c r="BF429" i="2"/>
  <c r="T429" i="2"/>
  <c r="R429" i="2"/>
  <c r="P429" i="2"/>
  <c r="BI427" i="2"/>
  <c r="BH427" i="2"/>
  <c r="BG427" i="2"/>
  <c r="BF427" i="2"/>
  <c r="T427" i="2"/>
  <c r="R427" i="2"/>
  <c r="P427" i="2"/>
  <c r="BI425" i="2"/>
  <c r="BH425" i="2"/>
  <c r="BG425" i="2"/>
  <c r="BF425" i="2"/>
  <c r="T425" i="2"/>
  <c r="R425" i="2"/>
  <c r="P425" i="2"/>
  <c r="BI423" i="2"/>
  <c r="BH423" i="2"/>
  <c r="BG423" i="2"/>
  <c r="BF423" i="2"/>
  <c r="T423" i="2"/>
  <c r="R423" i="2"/>
  <c r="P423" i="2"/>
  <c r="BI421" i="2"/>
  <c r="BH421" i="2"/>
  <c r="BG421" i="2"/>
  <c r="BF421" i="2"/>
  <c r="T421" i="2"/>
  <c r="R421" i="2"/>
  <c r="P421" i="2"/>
  <c r="BI419" i="2"/>
  <c r="BH419" i="2"/>
  <c r="BG419" i="2"/>
  <c r="BF419" i="2"/>
  <c r="T419" i="2"/>
  <c r="R419" i="2"/>
  <c r="P419" i="2"/>
  <c r="BI417" i="2"/>
  <c r="BH417" i="2"/>
  <c r="BG417" i="2"/>
  <c r="BF417" i="2"/>
  <c r="T417" i="2"/>
  <c r="R417" i="2"/>
  <c r="P417" i="2"/>
  <c r="BI415" i="2"/>
  <c r="BH415" i="2"/>
  <c r="BG415" i="2"/>
  <c r="BF415" i="2"/>
  <c r="T415" i="2"/>
  <c r="R415" i="2"/>
  <c r="P415" i="2"/>
  <c r="BI413" i="2"/>
  <c r="BH413" i="2"/>
  <c r="BG413" i="2"/>
  <c r="BF413" i="2"/>
  <c r="T413" i="2"/>
  <c r="R413" i="2"/>
  <c r="P413" i="2"/>
  <c r="BI411" i="2"/>
  <c r="BH411" i="2"/>
  <c r="BG411" i="2"/>
  <c r="BF411" i="2"/>
  <c r="T411" i="2"/>
  <c r="R411" i="2"/>
  <c r="P411" i="2"/>
  <c r="BI409" i="2"/>
  <c r="BH409" i="2"/>
  <c r="BG409" i="2"/>
  <c r="BF409" i="2"/>
  <c r="T409" i="2"/>
  <c r="R409" i="2"/>
  <c r="P409" i="2"/>
  <c r="BI407" i="2"/>
  <c r="BH407" i="2"/>
  <c r="BG407" i="2"/>
  <c r="BF407" i="2"/>
  <c r="T407" i="2"/>
  <c r="R407" i="2"/>
  <c r="P407" i="2"/>
  <c r="BI405" i="2"/>
  <c r="BH405" i="2"/>
  <c r="BG405" i="2"/>
  <c r="BF405" i="2"/>
  <c r="T405" i="2"/>
  <c r="R405" i="2"/>
  <c r="P405" i="2"/>
  <c r="BI403" i="2"/>
  <c r="BH403" i="2"/>
  <c r="BG403" i="2"/>
  <c r="BF403" i="2"/>
  <c r="T403" i="2"/>
  <c r="R403" i="2"/>
  <c r="P403" i="2"/>
  <c r="BI401" i="2"/>
  <c r="BH401" i="2"/>
  <c r="BG401" i="2"/>
  <c r="BF401" i="2"/>
  <c r="T401" i="2"/>
  <c r="R401" i="2"/>
  <c r="P401" i="2"/>
  <c r="BI399" i="2"/>
  <c r="BH399" i="2"/>
  <c r="BG399" i="2"/>
  <c r="BF399" i="2"/>
  <c r="T399" i="2"/>
  <c r="R399" i="2"/>
  <c r="P399" i="2"/>
  <c r="BI397" i="2"/>
  <c r="BH397" i="2"/>
  <c r="BG397" i="2"/>
  <c r="BF397" i="2"/>
  <c r="T397" i="2"/>
  <c r="R397" i="2"/>
  <c r="P397" i="2"/>
  <c r="BI395" i="2"/>
  <c r="BH395" i="2"/>
  <c r="BG395" i="2"/>
  <c r="BF395" i="2"/>
  <c r="T395" i="2"/>
  <c r="R395" i="2"/>
  <c r="P395" i="2"/>
  <c r="BI393" i="2"/>
  <c r="BH393" i="2"/>
  <c r="BG393" i="2"/>
  <c r="BF393" i="2"/>
  <c r="T393" i="2"/>
  <c r="R393" i="2"/>
  <c r="P393" i="2"/>
  <c r="BI391" i="2"/>
  <c r="BH391" i="2"/>
  <c r="BG391" i="2"/>
  <c r="BF391" i="2"/>
  <c r="T391" i="2"/>
  <c r="R391" i="2"/>
  <c r="P391" i="2"/>
  <c r="BI389" i="2"/>
  <c r="BH389" i="2"/>
  <c r="BG389" i="2"/>
  <c r="BF389" i="2"/>
  <c r="T389" i="2"/>
  <c r="R389" i="2"/>
  <c r="P389" i="2"/>
  <c r="BI387" i="2"/>
  <c r="BH387" i="2"/>
  <c r="BG387" i="2"/>
  <c r="BF387" i="2"/>
  <c r="T387" i="2"/>
  <c r="R387" i="2"/>
  <c r="P387" i="2"/>
  <c r="BI385" i="2"/>
  <c r="BH385" i="2"/>
  <c r="BG385" i="2"/>
  <c r="BF385" i="2"/>
  <c r="T385" i="2"/>
  <c r="R385" i="2"/>
  <c r="P385" i="2"/>
  <c r="BI383" i="2"/>
  <c r="BH383" i="2"/>
  <c r="BG383" i="2"/>
  <c r="BF383" i="2"/>
  <c r="T383" i="2"/>
  <c r="R383" i="2"/>
  <c r="P383" i="2"/>
  <c r="BI381" i="2"/>
  <c r="BH381" i="2"/>
  <c r="BG381" i="2"/>
  <c r="BF381" i="2"/>
  <c r="T381" i="2"/>
  <c r="R381" i="2"/>
  <c r="P381" i="2"/>
  <c r="BI379" i="2"/>
  <c r="BH379" i="2"/>
  <c r="BG379" i="2"/>
  <c r="BF379" i="2"/>
  <c r="T379" i="2"/>
  <c r="R379" i="2"/>
  <c r="P379" i="2"/>
  <c r="BI377" i="2"/>
  <c r="BH377" i="2"/>
  <c r="BG377" i="2"/>
  <c r="BF377" i="2"/>
  <c r="T377" i="2"/>
  <c r="R377" i="2"/>
  <c r="P377" i="2"/>
  <c r="BI375" i="2"/>
  <c r="BH375" i="2"/>
  <c r="BG375" i="2"/>
  <c r="BF375" i="2"/>
  <c r="T375" i="2"/>
  <c r="R375" i="2"/>
  <c r="P375" i="2"/>
  <c r="BI373" i="2"/>
  <c r="BH373" i="2"/>
  <c r="BG373" i="2"/>
  <c r="BF373" i="2"/>
  <c r="T373" i="2"/>
  <c r="R373" i="2"/>
  <c r="P373" i="2"/>
  <c r="BI371" i="2"/>
  <c r="BH371" i="2"/>
  <c r="BG371" i="2"/>
  <c r="BF371" i="2"/>
  <c r="T371" i="2"/>
  <c r="R371" i="2"/>
  <c r="P371" i="2"/>
  <c r="BI369" i="2"/>
  <c r="BH369" i="2"/>
  <c r="BG369" i="2"/>
  <c r="BF369" i="2"/>
  <c r="T369" i="2"/>
  <c r="R369" i="2"/>
  <c r="P369" i="2"/>
  <c r="BI367" i="2"/>
  <c r="BH367" i="2"/>
  <c r="BG367" i="2"/>
  <c r="BF367" i="2"/>
  <c r="T367" i="2"/>
  <c r="R367" i="2"/>
  <c r="P367" i="2"/>
  <c r="BI365" i="2"/>
  <c r="BH365" i="2"/>
  <c r="BG365" i="2"/>
  <c r="BF365" i="2"/>
  <c r="T365" i="2"/>
  <c r="R365" i="2"/>
  <c r="P365" i="2"/>
  <c r="BI363" i="2"/>
  <c r="BH363" i="2"/>
  <c r="BG363" i="2"/>
  <c r="BF363" i="2"/>
  <c r="T363" i="2"/>
  <c r="R363" i="2"/>
  <c r="P363" i="2"/>
  <c r="BI361" i="2"/>
  <c r="BH361" i="2"/>
  <c r="BG361" i="2"/>
  <c r="BF361" i="2"/>
  <c r="T361" i="2"/>
  <c r="R361" i="2"/>
  <c r="P361" i="2"/>
  <c r="BI359" i="2"/>
  <c r="BH359" i="2"/>
  <c r="BG359" i="2"/>
  <c r="BF359" i="2"/>
  <c r="T359" i="2"/>
  <c r="R359" i="2"/>
  <c r="P359" i="2"/>
  <c r="BI357" i="2"/>
  <c r="BH357" i="2"/>
  <c r="BG357" i="2"/>
  <c r="BF357" i="2"/>
  <c r="T357" i="2"/>
  <c r="R357" i="2"/>
  <c r="P357" i="2"/>
  <c r="BI355" i="2"/>
  <c r="BH355" i="2"/>
  <c r="BG355" i="2"/>
  <c r="BF355" i="2"/>
  <c r="T355" i="2"/>
  <c r="R355" i="2"/>
  <c r="P355" i="2"/>
  <c r="BI353" i="2"/>
  <c r="BH353" i="2"/>
  <c r="BG353" i="2"/>
  <c r="BF353" i="2"/>
  <c r="T353" i="2"/>
  <c r="R353" i="2"/>
  <c r="P353" i="2"/>
  <c r="BI351" i="2"/>
  <c r="BH351" i="2"/>
  <c r="BG351" i="2"/>
  <c r="BF351" i="2"/>
  <c r="T351" i="2"/>
  <c r="R351" i="2"/>
  <c r="P351" i="2"/>
  <c r="BI349" i="2"/>
  <c r="BH349" i="2"/>
  <c r="BG349" i="2"/>
  <c r="BF349" i="2"/>
  <c r="T349" i="2"/>
  <c r="R349" i="2"/>
  <c r="P349" i="2"/>
  <c r="BI347" i="2"/>
  <c r="BH347" i="2"/>
  <c r="BG347" i="2"/>
  <c r="BF347" i="2"/>
  <c r="T347" i="2"/>
  <c r="R347" i="2"/>
  <c r="P347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1" i="2"/>
  <c r="BH341" i="2"/>
  <c r="BG341" i="2"/>
  <c r="BF341" i="2"/>
  <c r="T341" i="2"/>
  <c r="R341" i="2"/>
  <c r="P341" i="2"/>
  <c r="BI339" i="2"/>
  <c r="BH339" i="2"/>
  <c r="BG339" i="2"/>
  <c r="BF339" i="2"/>
  <c r="T339" i="2"/>
  <c r="R339" i="2"/>
  <c r="P339" i="2"/>
  <c r="BI337" i="2"/>
  <c r="BH337" i="2"/>
  <c r="BG337" i="2"/>
  <c r="BF337" i="2"/>
  <c r="T337" i="2"/>
  <c r="R337" i="2"/>
  <c r="P337" i="2"/>
  <c r="BI335" i="2"/>
  <c r="BH335" i="2"/>
  <c r="BG335" i="2"/>
  <c r="BF335" i="2"/>
  <c r="T335" i="2"/>
  <c r="R335" i="2"/>
  <c r="P335" i="2"/>
  <c r="BI333" i="2"/>
  <c r="BH333" i="2"/>
  <c r="BG333" i="2"/>
  <c r="BF333" i="2"/>
  <c r="T333" i="2"/>
  <c r="R333" i="2"/>
  <c r="P333" i="2"/>
  <c r="BI331" i="2"/>
  <c r="BH331" i="2"/>
  <c r="BG331" i="2"/>
  <c r="BF331" i="2"/>
  <c r="T331" i="2"/>
  <c r="R331" i="2"/>
  <c r="P331" i="2"/>
  <c r="BI329" i="2"/>
  <c r="BH329" i="2"/>
  <c r="BG329" i="2"/>
  <c r="BF329" i="2"/>
  <c r="T329" i="2"/>
  <c r="R329" i="2"/>
  <c r="P329" i="2"/>
  <c r="BI327" i="2"/>
  <c r="BH327" i="2"/>
  <c r="BG327" i="2"/>
  <c r="BF327" i="2"/>
  <c r="T327" i="2"/>
  <c r="R327" i="2"/>
  <c r="P327" i="2"/>
  <c r="BI325" i="2"/>
  <c r="BH325" i="2"/>
  <c r="BG325" i="2"/>
  <c r="BF325" i="2"/>
  <c r="T325" i="2"/>
  <c r="R325" i="2"/>
  <c r="P325" i="2"/>
  <c r="BI323" i="2"/>
  <c r="BH323" i="2"/>
  <c r="BG323" i="2"/>
  <c r="BF323" i="2"/>
  <c r="T323" i="2"/>
  <c r="R323" i="2"/>
  <c r="P323" i="2"/>
  <c r="BI321" i="2"/>
  <c r="BH321" i="2"/>
  <c r="BG321" i="2"/>
  <c r="BF321" i="2"/>
  <c r="T321" i="2"/>
  <c r="R321" i="2"/>
  <c r="P321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BI117" i="2"/>
  <c r="BH117" i="2"/>
  <c r="BG117" i="2"/>
  <c r="BF117" i="2"/>
  <c r="T117" i="2"/>
  <c r="R117" i="2"/>
  <c r="P117" i="2"/>
  <c r="BI115" i="2"/>
  <c r="BH115" i="2"/>
  <c r="BG115" i="2"/>
  <c r="BF115" i="2"/>
  <c r="T115" i="2"/>
  <c r="R115" i="2"/>
  <c r="P115" i="2"/>
  <c r="BI113" i="2"/>
  <c r="BH113" i="2"/>
  <c r="BG113" i="2"/>
  <c r="BF113" i="2"/>
  <c r="T113" i="2"/>
  <c r="R113" i="2"/>
  <c r="P113" i="2"/>
  <c r="F106" i="2"/>
  <c r="E104" i="2"/>
  <c r="F87" i="2"/>
  <c r="E85" i="2"/>
  <c r="J22" i="2"/>
  <c r="E22" i="2"/>
  <c r="J109" i="2" s="1"/>
  <c r="J21" i="2"/>
  <c r="J19" i="2"/>
  <c r="E19" i="2"/>
  <c r="J89" i="2"/>
  <c r="J18" i="2"/>
  <c r="J16" i="2"/>
  <c r="E16" i="2"/>
  <c r="F109" i="2"/>
  <c r="J15" i="2"/>
  <c r="J13" i="2"/>
  <c r="E13" i="2"/>
  <c r="F108" i="2" s="1"/>
  <c r="J12" i="2"/>
  <c r="J10" i="2"/>
  <c r="J87" i="2" s="1"/>
  <c r="L90" i="1"/>
  <c r="AM90" i="1"/>
  <c r="AM89" i="1"/>
  <c r="L89" i="1"/>
  <c r="AM87" i="1"/>
  <c r="L87" i="1"/>
  <c r="L85" i="1"/>
  <c r="L84" i="1"/>
  <c r="J645" i="2"/>
  <c r="J635" i="2"/>
  <c r="J621" i="2"/>
  <c r="J609" i="2"/>
  <c r="BK595" i="2"/>
  <c r="BK583" i="2"/>
  <c r="BK575" i="2"/>
  <c r="J563" i="2"/>
  <c r="BK555" i="2"/>
  <c r="J527" i="2"/>
  <c r="J519" i="2"/>
  <c r="J501" i="2"/>
  <c r="J487" i="2"/>
  <c r="J477" i="2"/>
  <c r="BK467" i="2"/>
  <c r="J455" i="2"/>
  <c r="BK443" i="2"/>
  <c r="BK435" i="2"/>
  <c r="J423" i="2"/>
  <c r="J413" i="2"/>
  <c r="BK405" i="2"/>
  <c r="J395" i="2"/>
  <c r="BK377" i="2"/>
  <c r="BK361" i="2"/>
  <c r="BK313" i="2"/>
  <c r="BK281" i="2"/>
  <c r="BK271" i="2"/>
  <c r="BK255" i="2"/>
  <c r="J249" i="2"/>
  <c r="J237" i="2"/>
  <c r="BK229" i="2"/>
  <c r="BK219" i="2"/>
  <c r="BK205" i="2"/>
  <c r="BK183" i="2"/>
  <c r="J157" i="2"/>
  <c r="J129" i="2"/>
  <c r="BK115" i="2"/>
  <c r="BK657" i="2"/>
  <c r="J647" i="2"/>
  <c r="BK635" i="2"/>
  <c r="BK621" i="2"/>
  <c r="BK603" i="2"/>
  <c r="BK593" i="2"/>
  <c r="J583" i="2"/>
  <c r="BK571" i="2"/>
  <c r="BK559" i="2"/>
  <c r="J551" i="2"/>
  <c r="BK543" i="2"/>
  <c r="BK539" i="2"/>
  <c r="BK531" i="2"/>
  <c r="J515" i="2"/>
  <c r="BK505" i="2"/>
  <c r="J497" i="2"/>
  <c r="BK487" i="2"/>
  <c r="J481" i="2"/>
  <c r="J469" i="2"/>
  <c r="BK449" i="2"/>
  <c r="J433" i="2"/>
  <c r="J421" i="2"/>
  <c r="BK407" i="2"/>
  <c r="BK383" i="2"/>
  <c r="J351" i="2"/>
  <c r="J333" i="2"/>
  <c r="BK327" i="2"/>
  <c r="J315" i="2"/>
  <c r="BK307" i="2"/>
  <c r="J287" i="2"/>
  <c r="J273" i="2"/>
  <c r="J263" i="2"/>
  <c r="BK245" i="2"/>
  <c r="BK239" i="2"/>
  <c r="BK227" i="2"/>
  <c r="BK211" i="2"/>
  <c r="BK203" i="2"/>
  <c r="J195" i="2"/>
  <c r="BK189" i="2"/>
  <c r="BK177" i="2"/>
  <c r="J163" i="2"/>
  <c r="J135" i="2"/>
  <c r="BK129" i="2"/>
  <c r="BK121" i="2"/>
  <c r="J661" i="2"/>
  <c r="BK653" i="2"/>
  <c r="BK641" i="2"/>
  <c r="J623" i="2"/>
  <c r="J613" i="2"/>
  <c r="BK585" i="2"/>
  <c r="J387" i="2"/>
  <c r="BK369" i="2"/>
  <c r="J357" i="2"/>
  <c r="BK343" i="2"/>
  <c r="J317" i="2"/>
  <c r="BK301" i="2"/>
  <c r="J293" i="2"/>
  <c r="BK187" i="2"/>
  <c r="J179" i="2"/>
  <c r="J167" i="2"/>
  <c r="J147" i="2"/>
  <c r="J139" i="2"/>
  <c r="J115" i="2"/>
  <c r="J615" i="2"/>
  <c r="BK601" i="2"/>
  <c r="J577" i="2"/>
  <c r="BK569" i="2"/>
  <c r="BK551" i="2"/>
  <c r="J545" i="2"/>
  <c r="J533" i="2"/>
  <c r="BK523" i="2"/>
  <c r="J513" i="2"/>
  <c r="J507" i="2"/>
  <c r="BK495" i="2"/>
  <c r="J479" i="2"/>
  <c r="BK475" i="2"/>
  <c r="J461" i="2"/>
  <c r="J447" i="2"/>
  <c r="BK433" i="2"/>
  <c r="BK419" i="2"/>
  <c r="BK411" i="2"/>
  <c r="BK399" i="2"/>
  <c r="J385" i="2"/>
  <c r="BK371" i="2"/>
  <c r="BK355" i="2"/>
  <c r="J343" i="2"/>
  <c r="J335" i="2"/>
  <c r="J323" i="2"/>
  <c r="J311" i="2"/>
  <c r="BK293" i="2"/>
  <c r="BK287" i="2"/>
  <c r="BK279" i="2"/>
  <c r="J257" i="2"/>
  <c r="J245" i="2"/>
  <c r="J225" i="2"/>
  <c r="BK217" i="2"/>
  <c r="J199" i="2"/>
  <c r="BK181" i="2"/>
  <c r="BK171" i="2"/>
  <c r="BK159" i="2"/>
  <c r="J151" i="2"/>
  <c r="J141" i="2"/>
  <c r="J127" i="2"/>
  <c r="BK655" i="2"/>
  <c r="J633" i="2"/>
  <c r="J627" i="2"/>
  <c r="J611" i="2"/>
  <c r="J593" i="2"/>
  <c r="BK577" i="2"/>
  <c r="BK565" i="2"/>
  <c r="J557" i="2"/>
  <c r="BK533" i="2"/>
  <c r="BK511" i="2"/>
  <c r="BK497" i="2"/>
  <c r="J489" i="2"/>
  <c r="BK481" i="2"/>
  <c r="BK461" i="2"/>
  <c r="J449" i="2"/>
  <c r="BK439" i="2"/>
  <c r="J429" i="2"/>
  <c r="BK417" i="2"/>
  <c r="J407" i="2"/>
  <c r="BK401" i="2"/>
  <c r="J391" i="2"/>
  <c r="BK375" i="2"/>
  <c r="BK359" i="2"/>
  <c r="J321" i="2"/>
  <c r="J301" i="2"/>
  <c r="J269" i="2"/>
  <c r="J253" i="2"/>
  <c r="BK247" i="2"/>
  <c r="J235" i="2"/>
  <c r="BK225" i="2"/>
  <c r="J213" i="2"/>
  <c r="J203" i="2"/>
  <c r="J169" i="2"/>
  <c r="J133" i="2"/>
  <c r="BK123" i="2"/>
  <c r="AS94" i="1"/>
  <c r="J653" i="2"/>
  <c r="J649" i="2"/>
  <c r="J641" i="2"/>
  <c r="BK631" i="2"/>
  <c r="BK609" i="2"/>
  <c r="J599" i="2"/>
  <c r="BK591" i="2"/>
  <c r="BK573" i="2"/>
  <c r="J565" i="2"/>
  <c r="BK553" i="2"/>
  <c r="J543" i="2"/>
  <c r="J537" i="2"/>
  <c r="BK529" i="2"/>
  <c r="BK521" i="2"/>
  <c r="J511" i="2"/>
  <c r="BK501" i="2"/>
  <c r="BK493" i="2"/>
  <c r="J475" i="2"/>
  <c r="J467" i="2"/>
  <c r="J457" i="2"/>
  <c r="J443" i="2"/>
  <c r="BK431" i="2"/>
  <c r="J415" i="2"/>
  <c r="BK393" i="2"/>
  <c r="J377" i="2"/>
  <c r="J369" i="2"/>
  <c r="J347" i="2"/>
  <c r="J337" i="2"/>
  <c r="BK325" i="2"/>
  <c r="BK311" i="2"/>
  <c r="J297" i="2"/>
  <c r="J277" i="2"/>
  <c r="BK267" i="2"/>
  <c r="BK259" i="2"/>
  <c r="BK251" i="2"/>
  <c r="BK237" i="2"/>
  <c r="BK231" i="2"/>
  <c r="J215" i="2"/>
  <c r="J205" i="2"/>
  <c r="BK197" i="2"/>
  <c r="J191" i="2"/>
  <c r="BK185" i="2"/>
  <c r="BK169" i="2"/>
  <c r="BK153" i="2"/>
  <c r="BK133" i="2"/>
  <c r="J123" i="2"/>
  <c r="BK113" i="2"/>
  <c r="BK663" i="2"/>
  <c r="J657" i="2"/>
  <c r="BK645" i="2"/>
  <c r="BK633" i="2"/>
  <c r="BK625" i="2"/>
  <c r="J605" i="2"/>
  <c r="BK389" i="2"/>
  <c r="J379" i="2"/>
  <c r="J359" i="2"/>
  <c r="J349" i="2"/>
  <c r="BK335" i="2"/>
  <c r="BK315" i="2"/>
  <c r="BK299" i="2"/>
  <c r="J285" i="2"/>
  <c r="J189" i="2"/>
  <c r="J171" i="2"/>
  <c r="BK149" i="2"/>
  <c r="BK141" i="2"/>
  <c r="BK125" i="2"/>
  <c r="BK613" i="2"/>
  <c r="BK599" i="2"/>
  <c r="J585" i="2"/>
  <c r="BK563" i="2"/>
  <c r="J547" i="2"/>
  <c r="J535" i="2"/>
  <c r="BK527" i="2"/>
  <c r="BK515" i="2"/>
  <c r="BK499" i="2"/>
  <c r="J483" i="2"/>
  <c r="J465" i="2"/>
  <c r="J459" i="2"/>
  <c r="BK451" i="2"/>
  <c r="J439" i="2"/>
  <c r="J427" i="2"/>
  <c r="J417" i="2"/>
  <c r="J405" i="2"/>
  <c r="BK395" i="2"/>
  <c r="J375" i="2"/>
  <c r="J361" i="2"/>
  <c r="BK345" i="2"/>
  <c r="BK339" i="2"/>
  <c r="J325" i="2"/>
  <c r="BK317" i="2"/>
  <c r="J299" i="2"/>
  <c r="BK289" i="2"/>
  <c r="J281" i="2"/>
  <c r="J271" i="2"/>
  <c r="J259" i="2"/>
  <c r="J247" i="2"/>
  <c r="J227" i="2"/>
  <c r="J219" i="2"/>
  <c r="BK215" i="2"/>
  <c r="J197" i="2"/>
  <c r="J175" i="2"/>
  <c r="BK167" i="2"/>
  <c r="BK157" i="2"/>
  <c r="BK139" i="2"/>
  <c r="J125" i="2"/>
  <c r="BK659" i="2"/>
  <c r="J639" i="2"/>
  <c r="BK629" i="2"/>
  <c r="J619" i="2"/>
  <c r="BK597" i="2"/>
  <c r="BK581" i="2"/>
  <c r="BK567" i="2"/>
  <c r="J561" i="2"/>
  <c r="J549" i="2"/>
  <c r="J525" i="2"/>
  <c r="BK507" i="2"/>
  <c r="J493" i="2"/>
  <c r="BK485" i="2"/>
  <c r="J473" i="2"/>
  <c r="BK459" i="2"/>
  <c r="BK447" i="2"/>
  <c r="BK441" i="2"/>
  <c r="J431" i="2"/>
  <c r="BK421" i="2"/>
  <c r="J411" i="2"/>
  <c r="J403" i="2"/>
  <c r="J389" i="2"/>
  <c r="BK363" i="2"/>
  <c r="J339" i="2"/>
  <c r="BK305" i="2"/>
  <c r="BK275" i="2"/>
  <c r="BK261" i="2"/>
  <c r="J239" i="2"/>
  <c r="J231" i="2"/>
  <c r="BK221" i="2"/>
  <c r="J209" i="2"/>
  <c r="BK195" i="2"/>
  <c r="J161" i="2"/>
  <c r="BK131" i="2"/>
  <c r="J119" i="2"/>
  <c r="J663" i="2"/>
  <c r="BK651" i="2"/>
  <c r="BK639" i="2"/>
  <c r="BK623" i="2"/>
  <c r="BK605" i="2"/>
  <c r="J595" i="2"/>
  <c r="J587" i="2"/>
  <c r="J579" i="2"/>
  <c r="J567" i="2"/>
  <c r="BK557" i="2"/>
  <c r="BK545" i="2"/>
  <c r="BK535" i="2"/>
  <c r="J523" i="2"/>
  <c r="BK513" i="2"/>
  <c r="J503" i="2"/>
  <c r="J495" i="2"/>
  <c r="J485" i="2"/>
  <c r="BK473" i="2"/>
  <c r="BK463" i="2"/>
  <c r="J451" i="2"/>
  <c r="J435" i="2"/>
  <c r="BK427" i="2"/>
  <c r="BK413" i="2"/>
  <c r="BK387" i="2"/>
  <c r="BK381" i="2"/>
  <c r="J371" i="2"/>
  <c r="BK349" i="2"/>
  <c r="J341" i="2"/>
  <c r="BK329" i="2"/>
  <c r="BK319" i="2"/>
  <c r="J309" i="2"/>
  <c r="J289" i="2"/>
  <c r="BK269" i="2"/>
  <c r="J261" i="2"/>
  <c r="J255" i="2"/>
  <c r="J241" i="2"/>
  <c r="BK235" i="2"/>
  <c r="J217" i="2"/>
  <c r="BK209" i="2"/>
  <c r="J201" i="2"/>
  <c r="BK191" i="2"/>
  <c r="J187" i="2"/>
  <c r="BK161" i="2"/>
  <c r="BK147" i="2"/>
  <c r="BK127" i="2"/>
  <c r="J117" i="2"/>
  <c r="BK647" i="2"/>
  <c r="BK637" i="2"/>
  <c r="J629" i="2"/>
  <c r="J617" i="2"/>
  <c r="J589" i="2"/>
  <c r="BK391" i="2"/>
  <c r="J381" i="2"/>
  <c r="BK365" i="2"/>
  <c r="BK353" i="2"/>
  <c r="J327" i="2"/>
  <c r="BK297" i="2"/>
  <c r="J283" i="2"/>
  <c r="J181" i="2"/>
  <c r="BK173" i="2"/>
  <c r="J159" i="2"/>
  <c r="BK143" i="2"/>
  <c r="BK135" i="2"/>
  <c r="BK607" i="2"/>
  <c r="J591" i="2"/>
  <c r="J575" i="2"/>
  <c r="J555" i="2"/>
  <c r="BK549" i="2"/>
  <c r="BK537" i="2"/>
  <c r="J529" i="2"/>
  <c r="J517" i="2"/>
  <c r="J505" i="2"/>
  <c r="BK489" i="2"/>
  <c r="BK469" i="2"/>
  <c r="BK455" i="2"/>
  <c r="J445" i="2"/>
  <c r="BK423" i="2"/>
  <c r="J409" i="2"/>
  <c r="BK397" i="2"/>
  <c r="J383" i="2"/>
  <c r="J367" i="2"/>
  <c r="J353" i="2"/>
  <c r="BK337" i="2"/>
  <c r="J331" i="2"/>
  <c r="J319" i="2"/>
  <c r="J303" i="2"/>
  <c r="BK291" i="2"/>
  <c r="BK283" i="2"/>
  <c r="J267" i="2"/>
  <c r="BK249" i="2"/>
  <c r="J229" i="2"/>
  <c r="J221" i="2"/>
  <c r="BK201" i="2"/>
  <c r="J183" i="2"/>
  <c r="J165" i="2"/>
  <c r="J153" i="2"/>
  <c r="J143" i="2"/>
  <c r="J121" i="2"/>
  <c r="BK649" i="2"/>
  <c r="J637" i="2"/>
  <c r="J625" i="2"/>
  <c r="BK617" i="2"/>
  <c r="J603" i="2"/>
  <c r="BK587" i="2"/>
  <c r="BK579" i="2"/>
  <c r="J571" i="2"/>
  <c r="J559" i="2"/>
  <c r="J539" i="2"/>
  <c r="J521" i="2"/>
  <c r="BK503" i="2"/>
  <c r="J491" i="2"/>
  <c r="BK479" i="2"/>
  <c r="BK471" i="2"/>
  <c r="BK457" i="2"/>
  <c r="BK445" i="2"/>
  <c r="J437" i="2"/>
  <c r="BK429" i="2"/>
  <c r="J419" i="2"/>
  <c r="BK409" i="2"/>
  <c r="J397" i="2"/>
  <c r="BK379" i="2"/>
  <c r="J365" i="2"/>
  <c r="J355" i="2"/>
  <c r="J307" i="2"/>
  <c r="BK277" i="2"/>
  <c r="J265" i="2"/>
  <c r="J251" i="2"/>
  <c r="BK243" i="2"/>
  <c r="J233" i="2"/>
  <c r="BK223" i="2"/>
  <c r="J211" i="2"/>
  <c r="BK199" i="2"/>
  <c r="BK151" i="2"/>
  <c r="BK117" i="2"/>
  <c r="BK661" i="2"/>
  <c r="J655" i="2"/>
  <c r="BK643" i="2"/>
  <c r="BK627" i="2"/>
  <c r="BK615" i="2"/>
  <c r="J601" i="2"/>
  <c r="BK589" i="2"/>
  <c r="J581" i="2"/>
  <c r="J569" i="2"/>
  <c r="BK561" i="2"/>
  <c r="BK547" i="2"/>
  <c r="J541" i="2"/>
  <c r="BK525" i="2"/>
  <c r="BK517" i="2"/>
  <c r="J509" i="2"/>
  <c r="J499" i="2"/>
  <c r="BK483" i="2"/>
  <c r="J471" i="2"/>
  <c r="BK465" i="2"/>
  <c r="BK453" i="2"/>
  <c r="J441" i="2"/>
  <c r="BK425" i="2"/>
  <c r="BK403" i="2"/>
  <c r="BK373" i="2"/>
  <c r="BK367" i="2"/>
  <c r="J345" i="2"/>
  <c r="BK331" i="2"/>
  <c r="BK323" i="2"/>
  <c r="J313" i="2"/>
  <c r="BK303" i="2"/>
  <c r="J291" i="2"/>
  <c r="J275" i="2"/>
  <c r="BK265" i="2"/>
  <c r="BK257" i="2"/>
  <c r="J243" i="2"/>
  <c r="BK233" i="2"/>
  <c r="BK213" i="2"/>
  <c r="BK207" i="2"/>
  <c r="J193" i="2"/>
  <c r="BK179" i="2"/>
  <c r="BK175" i="2"/>
  <c r="BK155" i="2"/>
  <c r="BK145" i="2"/>
  <c r="J131" i="2"/>
  <c r="BK119" i="2"/>
  <c r="J659" i="2"/>
  <c r="J651" i="2"/>
  <c r="J643" i="2"/>
  <c r="J631" i="2"/>
  <c r="BK619" i="2"/>
  <c r="J607" i="2"/>
  <c r="J399" i="2"/>
  <c r="BK385" i="2"/>
  <c r="J363" i="2"/>
  <c r="BK351" i="2"/>
  <c r="BK333" i="2"/>
  <c r="J305" i="2"/>
  <c r="BK295" i="2"/>
  <c r="J279" i="2"/>
  <c r="J185" i="2"/>
  <c r="J177" i="2"/>
  <c r="BK165" i="2"/>
  <c r="J145" i="2"/>
  <c r="BK137" i="2"/>
  <c r="J113" i="2"/>
  <c r="BK611" i="2"/>
  <c r="J597" i="2"/>
  <c r="J573" i="2"/>
  <c r="J553" i="2"/>
  <c r="BK541" i="2"/>
  <c r="J531" i="2"/>
  <c r="BK519" i="2"/>
  <c r="BK509" i="2"/>
  <c r="BK491" i="2"/>
  <c r="BK477" i="2"/>
  <c r="J463" i="2"/>
  <c r="J453" i="2"/>
  <c r="BK437" i="2"/>
  <c r="J425" i="2"/>
  <c r="BK415" i="2"/>
  <c r="J401" i="2"/>
  <c r="J393" i="2"/>
  <c r="J373" i="2"/>
  <c r="BK357" i="2"/>
  <c r="BK347" i="2"/>
  <c r="BK341" i="2"/>
  <c r="J329" i="2"/>
  <c r="BK321" i="2"/>
  <c r="BK309" i="2"/>
  <c r="J295" i="2"/>
  <c r="BK285" i="2"/>
  <c r="BK273" i="2"/>
  <c r="BK263" i="2"/>
  <c r="BK253" i="2"/>
  <c r="BK241" i="2"/>
  <c r="J223" i="2"/>
  <c r="J207" i="2"/>
  <c r="BK193" i="2"/>
  <c r="J173" i="2"/>
  <c r="BK163" i="2"/>
  <c r="J155" i="2"/>
  <c r="J149" i="2"/>
  <c r="J137" i="2"/>
  <c r="BK112" i="2" l="1"/>
  <c r="J112" i="2" s="1"/>
  <c r="J94" i="2" s="1"/>
  <c r="P112" i="2"/>
  <c r="AU95" i="1" s="1"/>
  <c r="AU94" i="1" s="1"/>
  <c r="R112" i="2"/>
  <c r="T112" i="2"/>
  <c r="F90" i="2"/>
  <c r="J108" i="2"/>
  <c r="BE113" i="2"/>
  <c r="BE115" i="2"/>
  <c r="BE129" i="2"/>
  <c r="BE131" i="2"/>
  <c r="BE161" i="2"/>
  <c r="BE169" i="2"/>
  <c r="BE177" i="2"/>
  <c r="BE199" i="2"/>
  <c r="BE211" i="2"/>
  <c r="BE213" i="2"/>
  <c r="BE221" i="2"/>
  <c r="BE223" i="2"/>
  <c r="BE227" i="2"/>
  <c r="BE239" i="2"/>
  <c r="BE243" i="2"/>
  <c r="BE251" i="2"/>
  <c r="BE269" i="2"/>
  <c r="BE275" i="2"/>
  <c r="BE297" i="2"/>
  <c r="BE301" i="2"/>
  <c r="BE305" i="2"/>
  <c r="BE313" i="2"/>
  <c r="BE325" i="2"/>
  <c r="BE337" i="2"/>
  <c r="BE349" i="2"/>
  <c r="BE365" i="2"/>
  <c r="BE369" i="2"/>
  <c r="BE373" i="2"/>
  <c r="BE377" i="2"/>
  <c r="BE381" i="2"/>
  <c r="BE389" i="2"/>
  <c r="BE409" i="2"/>
  <c r="BE413" i="2"/>
  <c r="BE417" i="2"/>
  <c r="BE421" i="2"/>
  <c r="BE427" i="2"/>
  <c r="BE431" i="2"/>
  <c r="BE435" i="2"/>
  <c r="BE437" i="2"/>
  <c r="BE445" i="2"/>
  <c r="BE449" i="2"/>
  <c r="BE453" i="2"/>
  <c r="BE457" i="2"/>
  <c r="BE463" i="2"/>
  <c r="BE467" i="2"/>
  <c r="BE473" i="2"/>
  <c r="BE475" i="2"/>
  <c r="BE487" i="2"/>
  <c r="BE493" i="2"/>
  <c r="BE507" i="2"/>
  <c r="BE511" i="2"/>
  <c r="BE513" i="2"/>
  <c r="BE517" i="2"/>
  <c r="BE521" i="2"/>
  <c r="BE535" i="2"/>
  <c r="BE539" i="2"/>
  <c r="BE543" i="2"/>
  <c r="BE549" i="2"/>
  <c r="BE561" i="2"/>
  <c r="BE563" i="2"/>
  <c r="BE567" i="2"/>
  <c r="BE587" i="2"/>
  <c r="BE593" i="2"/>
  <c r="BE603" i="2"/>
  <c r="BE619" i="2"/>
  <c r="F89" i="2"/>
  <c r="J106" i="2"/>
  <c r="BE117" i="2"/>
  <c r="BE119" i="2"/>
  <c r="BE123" i="2"/>
  <c r="BE127" i="2"/>
  <c r="BE133" i="2"/>
  <c r="BE151" i="2"/>
  <c r="BE185" i="2"/>
  <c r="BE189" i="2"/>
  <c r="BE191" i="2"/>
  <c r="BE257" i="2"/>
  <c r="BE259" i="2"/>
  <c r="BE261" i="2"/>
  <c r="BE263" i="2"/>
  <c r="BE267" i="2"/>
  <c r="BE271" i="2"/>
  <c r="BE273" i="2"/>
  <c r="BE277" i="2"/>
  <c r="BE287" i="2"/>
  <c r="BE307" i="2"/>
  <c r="BE311" i="2"/>
  <c r="BE319" i="2"/>
  <c r="BE321" i="2"/>
  <c r="BE323" i="2"/>
  <c r="BE339" i="2"/>
  <c r="BE345" i="2"/>
  <c r="BE355" i="2"/>
  <c r="BE357" i="2"/>
  <c r="BE361" i="2"/>
  <c r="BE367" i="2"/>
  <c r="BE371" i="2"/>
  <c r="BE375" i="2"/>
  <c r="BE383" i="2"/>
  <c r="BE397" i="2"/>
  <c r="BE585" i="2"/>
  <c r="BE591" i="2"/>
  <c r="BE595" i="2"/>
  <c r="BE597" i="2"/>
  <c r="BE601" i="2"/>
  <c r="BE609" i="2"/>
  <c r="BE623" i="2"/>
  <c r="BE635" i="2"/>
  <c r="BE639" i="2"/>
  <c r="BE649" i="2"/>
  <c r="BE651" i="2"/>
  <c r="BE661" i="2"/>
  <c r="J90" i="2"/>
  <c r="BE137" i="2"/>
  <c r="BE149" i="2"/>
  <c r="BE157" i="2"/>
  <c r="BE165" i="2"/>
  <c r="BE181" i="2"/>
  <c r="BE187" i="2"/>
  <c r="BE195" i="2"/>
  <c r="BE201" i="2"/>
  <c r="BE205" i="2"/>
  <c r="BE217" i="2"/>
  <c r="BE219" i="2"/>
  <c r="BE237" i="2"/>
  <c r="BE247" i="2"/>
  <c r="BE249" i="2"/>
  <c r="BE253" i="2"/>
  <c r="BE255" i="2"/>
  <c r="BE279" i="2"/>
  <c r="BE283" i="2"/>
  <c r="BE293" i="2"/>
  <c r="BE299" i="2"/>
  <c r="BE335" i="2"/>
  <c r="BE353" i="2"/>
  <c r="BE359" i="2"/>
  <c r="BE363" i="2"/>
  <c r="BE379" i="2"/>
  <c r="BE391" i="2"/>
  <c r="BE401" i="2"/>
  <c r="BE405" i="2"/>
  <c r="BE411" i="2"/>
  <c r="BE419" i="2"/>
  <c r="BE423" i="2"/>
  <c r="BE439" i="2"/>
  <c r="BE447" i="2"/>
  <c r="BE451" i="2"/>
  <c r="BE459" i="2"/>
  <c r="BE461" i="2"/>
  <c r="BE465" i="2"/>
  <c r="BE471" i="2"/>
  <c r="BE479" i="2"/>
  <c r="BE481" i="2"/>
  <c r="BE485" i="2"/>
  <c r="BE491" i="2"/>
  <c r="BE495" i="2"/>
  <c r="BE499" i="2"/>
  <c r="BE503" i="2"/>
  <c r="BE523" i="2"/>
  <c r="BE525" i="2"/>
  <c r="BE527" i="2"/>
  <c r="BE529" i="2"/>
  <c r="BE533" i="2"/>
  <c r="BE537" i="2"/>
  <c r="BE551" i="2"/>
  <c r="BE555" i="2"/>
  <c r="BE557" i="2"/>
  <c r="BE565" i="2"/>
  <c r="BE569" i="2"/>
  <c r="BE571" i="2"/>
  <c r="BE575" i="2"/>
  <c r="BE577" i="2"/>
  <c r="BE579" i="2"/>
  <c r="BE581" i="2"/>
  <c r="BE611" i="2"/>
  <c r="BE617" i="2"/>
  <c r="BE621" i="2"/>
  <c r="BE625" i="2"/>
  <c r="BE629" i="2"/>
  <c r="BE631" i="2"/>
  <c r="BE633" i="2"/>
  <c r="BE637" i="2"/>
  <c r="BE645" i="2"/>
  <c r="BE653" i="2"/>
  <c r="BE655" i="2"/>
  <c r="BE657" i="2"/>
  <c r="BE659" i="2"/>
  <c r="BE121" i="2"/>
  <c r="BE125" i="2"/>
  <c r="BE135" i="2"/>
  <c r="BE139" i="2"/>
  <c r="BE141" i="2"/>
  <c r="BE143" i="2"/>
  <c r="BE145" i="2"/>
  <c r="BE147" i="2"/>
  <c r="BE153" i="2"/>
  <c r="BE155" i="2"/>
  <c r="BE159" i="2"/>
  <c r="BE163" i="2"/>
  <c r="BE167" i="2"/>
  <c r="BE171" i="2"/>
  <c r="BE173" i="2"/>
  <c r="BE175" i="2"/>
  <c r="BE179" i="2"/>
  <c r="BE183" i="2"/>
  <c r="BE193" i="2"/>
  <c r="BE197" i="2"/>
  <c r="BE203" i="2"/>
  <c r="BE207" i="2"/>
  <c r="BE209" i="2"/>
  <c r="BE215" i="2"/>
  <c r="BE225" i="2"/>
  <c r="BE229" i="2"/>
  <c r="BE231" i="2"/>
  <c r="BE233" i="2"/>
  <c r="BE235" i="2"/>
  <c r="BE241" i="2"/>
  <c r="BE245" i="2"/>
  <c r="BE265" i="2"/>
  <c r="BE281" i="2"/>
  <c r="BE285" i="2"/>
  <c r="BE289" i="2"/>
  <c r="BE291" i="2"/>
  <c r="BE295" i="2"/>
  <c r="BE303" i="2"/>
  <c r="BE309" i="2"/>
  <c r="BE315" i="2"/>
  <c r="BE317" i="2"/>
  <c r="BE327" i="2"/>
  <c r="BE329" i="2"/>
  <c r="BE331" i="2"/>
  <c r="BE333" i="2"/>
  <c r="BE341" i="2"/>
  <c r="BE343" i="2"/>
  <c r="BE347" i="2"/>
  <c r="BE351" i="2"/>
  <c r="BE385" i="2"/>
  <c r="BE387" i="2"/>
  <c r="BE393" i="2"/>
  <c r="BE395" i="2"/>
  <c r="BE399" i="2"/>
  <c r="BE403" i="2"/>
  <c r="BE407" i="2"/>
  <c r="BE415" i="2"/>
  <c r="BE425" i="2"/>
  <c r="BE429" i="2"/>
  <c r="BE433" i="2"/>
  <c r="BE441" i="2"/>
  <c r="BE443" i="2"/>
  <c r="BE455" i="2"/>
  <c r="BE469" i="2"/>
  <c r="BE477" i="2"/>
  <c r="BE483" i="2"/>
  <c r="BE489" i="2"/>
  <c r="BE497" i="2"/>
  <c r="BE501" i="2"/>
  <c r="BE505" i="2"/>
  <c r="BE509" i="2"/>
  <c r="BE515" i="2"/>
  <c r="BE519" i="2"/>
  <c r="BE531" i="2"/>
  <c r="BE541" i="2"/>
  <c r="BE545" i="2"/>
  <c r="BE547" i="2"/>
  <c r="BE553" i="2"/>
  <c r="BE559" i="2"/>
  <c r="BE573" i="2"/>
  <c r="BE583" i="2"/>
  <c r="BE589" i="2"/>
  <c r="BE599" i="2"/>
  <c r="BE605" i="2"/>
  <c r="BE607" i="2"/>
  <c r="BE613" i="2"/>
  <c r="BE615" i="2"/>
  <c r="BE627" i="2"/>
  <c r="BE641" i="2"/>
  <c r="BE643" i="2"/>
  <c r="BE647" i="2"/>
  <c r="BE663" i="2"/>
  <c r="F32" i="2"/>
  <c r="BA95" i="1" s="1"/>
  <c r="BA94" i="1" s="1"/>
  <c r="AW94" i="1" s="1"/>
  <c r="AK30" i="1" s="1"/>
  <c r="F34" i="2"/>
  <c r="BC95" i="1" s="1"/>
  <c r="BC94" i="1" s="1"/>
  <c r="W32" i="1" s="1"/>
  <c r="J32" i="2"/>
  <c r="AW95" i="1" s="1"/>
  <c r="F33" i="2"/>
  <c r="BB95" i="1" s="1"/>
  <c r="BB94" i="1" s="1"/>
  <c r="AX94" i="1" s="1"/>
  <c r="F35" i="2"/>
  <c r="BD95" i="1" s="1"/>
  <c r="BD94" i="1" s="1"/>
  <c r="W33" i="1" s="1"/>
  <c r="J28" i="2" l="1"/>
  <c r="AG95" i="1" s="1"/>
  <c r="W31" i="1"/>
  <c r="W30" i="1"/>
  <c r="AY94" i="1"/>
  <c r="F31" i="2"/>
  <c r="AZ95" i="1" s="1"/>
  <c r="AZ94" i="1" s="1"/>
  <c r="AV94" i="1" s="1"/>
  <c r="AK29" i="1" s="1"/>
  <c r="J31" i="2"/>
  <c r="AV95" i="1" s="1"/>
  <c r="AT95" i="1" s="1"/>
  <c r="AG94" i="1" l="1"/>
  <c r="AN95" i="1"/>
  <c r="J37" i="2"/>
  <c r="AK26" i="1"/>
  <c r="AK35" i="1" s="1"/>
  <c r="AT94" i="1"/>
  <c r="W29" i="1"/>
  <c r="AN94" i="1" l="1"/>
</calcChain>
</file>

<file path=xl/sharedStrings.xml><?xml version="1.0" encoding="utf-8"?>
<sst xmlns="http://schemas.openxmlformats.org/spreadsheetml/2006/main" count="5475" uniqueCount="1242">
  <si>
    <t>Export Komplet</t>
  </si>
  <si>
    <t/>
  </si>
  <si>
    <t>2.0</t>
  </si>
  <si>
    <t>ZAMOK</t>
  </si>
  <si>
    <t>False</t>
  </si>
  <si>
    <t>{6f2cb0e7-1a06-4605-88f6-6fe3888826d1}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</si>
  <si>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</si>
  <si>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</si>
  <si>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</si>
  <si>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</si>
  <si>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</si>
  <si>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</si>
  <si>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</si>
  <si>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PS02</t>
  </si>
  <si>
    <t>Stavba:</t>
  </si>
  <si>
    <t>Servis a oprava záložních zdrojů SSZT OŘ PLZ 2025-2027</t>
  </si>
  <si>
    <t>KSO:</t>
  </si>
  <si>
    <t>CC-CZ:</t>
  </si>
  <si>
    <t>Místo:</t>
  </si>
  <si>
    <t>Obvod SSZT Plzeň</t>
  </si>
  <si>
    <t>Datum:</t>
  </si>
  <si>
    <t>11. 11. 2024</t>
  </si>
  <si>
    <t>Zadavatel:</t>
  </si>
  <si>
    <t>IČ:</t>
  </si>
  <si>
    <t xml:space="preserve"> 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</si>
  <si>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</si>
  <si>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</si>
  <si>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</si>
  <si>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</si>
  <si>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</si>
  <si>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</si>
  <si>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</si>
  <si>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</si>
  <si>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</si>
  <si>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</si>
  <si>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</si>
  <si>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</si>
  <si>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</si>
  <si>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</si>
  <si>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</si>
  <si>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</si>
  <si>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</si>
  <si>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</si>
  <si>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</si>
  <si>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</si>
  <si>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</si>
  <si>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</si>
  <si>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</si>
  <si>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</si>
  <si>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</si>
  <si>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</si>
  <si>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</si>
  <si>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</si>
  <si>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</si>
  <si>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</si>
  <si>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</si>
  <si>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</si>
  <si>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</si>
  <si>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</si>
  <si>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</si>
  <si>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</si>
  <si>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</si>
  <si>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</si>
  <si>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</si>
  <si>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</si>
  <si>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</si>
  <si>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</si>
  <si>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</si>
  <si>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</si>
  <si>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</si>
  <si>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</si>
  <si>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</si>
  <si>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</si>
  <si>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</si>
  <si>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</si>
  <si>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</si>
  <si>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</si>
  <si>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</si>
  <si>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</si>
  <si>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</si>
  <si>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</si>
  <si>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</si>
  <si>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</si>
  <si>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</si>
  <si>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</si>
  <si>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</si>
  <si>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</si>
  <si>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</si>
  <si>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</si>
  <si>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</si>
  <si>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</si>
  <si>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</si>
  <si>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</si>
  <si>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</si>
  <si>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</si>
  <si>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</si>
  <si>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</si>
  <si>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</si>
  <si>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</si>
  <si>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7592910010</t>
  </si>
  <si>
    <t>Baterie Staniční akumulátory NiCd článek 1,2 V/10 Ah C5 s kapsovou elektrodou, dlouhodobý vybíjecí režim, cena včetně spojovacího materiálu a bateriového nosiče či stojanu</t>
  </si>
  <si>
    <t>kus</t>
  </si>
  <si>
    <t>Sborník UOŽI 01 2024</t>
  </si>
  <si>
    <t>8</t>
  </si>
  <si>
    <t>ROZPOCET</t>
  </si>
  <si>
    <t>4</t>
  </si>
  <si>
    <t>-1173734913</t>
  </si>
  <si>
    <t>PP</t>
  </si>
  <si>
    <t>7592910015</t>
  </si>
  <si>
    <t>Baterie Staniční akumulátory NiCd článek 1,2 V/20 Ah C5 s kapsovou elektrodou, dlouhodobý vybíjecí režim, cena včetně spojovacího materiálu a bateriového nosiče či stojanu</t>
  </si>
  <si>
    <t>32661708</t>
  </si>
  <si>
    <t>3</t>
  </si>
  <si>
    <t>7592910020</t>
  </si>
  <si>
    <t>Baterie Staniční akumulátory NiCd článek 1,2 V/30 Ah C5 s kapsovou elektrodou, dlouhodobý vybíjecí režim, cena včetně spojovacího materiálu a bateriového nosiče či stojanu</t>
  </si>
  <si>
    <t>-121170168</t>
  </si>
  <si>
    <t>7592910025</t>
  </si>
  <si>
    <t>Baterie Staniční akumulátory NiCd článek 1,2 V/40 Ah C5 s kapsovou elektrodou, dlouhodobý vybíjecí režim, cena včetně spojovacího materiálu a bateriového nosiče či stojanu</t>
  </si>
  <si>
    <t>-1672839313</t>
  </si>
  <si>
    <t>5</t>
  </si>
  <si>
    <t>7592910030</t>
  </si>
  <si>
    <t>Baterie Staniční akumulátory NiCd článek 1,2 V/55 Ah C5 s kapsovou elektrodou, dlouhodobý vybíjecí režim, cena včetně spojovacího materiálu a bateriového nosiče či stojanu</t>
  </si>
  <si>
    <t>-2007288569</t>
  </si>
  <si>
    <t>6</t>
  </si>
  <si>
    <t>7592910035</t>
  </si>
  <si>
    <t>Baterie Staniční akumulátory NiCd článek 1,2 V/70 Ah C5 s kapsovou elektrodou, dlouhodobý vybíjecí režim, cena včetně spojovacího materiálu a bateriového nosiče či stojanu</t>
  </si>
  <si>
    <t>91535674</t>
  </si>
  <si>
    <t>7</t>
  </si>
  <si>
    <t>7592910040</t>
  </si>
  <si>
    <t>Baterie Staniční akumulátory NiCd článek 1,2 V/80 Ah C5 s kapsovou elektrodou střednědobý vybíjecí režim, cena včetně spojovacího materiálu a bateriového nosiče či stojanu</t>
  </si>
  <si>
    <t>-268623356</t>
  </si>
  <si>
    <t>7592910045</t>
  </si>
  <si>
    <t>Baterie Staniční akumulátory NiCd článek 1,2 V/95 Ah C5 s kapsovou elektrodou střednědobý vybíjecí režim, cena včetně spojovacího materiálu a bateriového nosiče či stojanu</t>
  </si>
  <si>
    <t>-1561248021</t>
  </si>
  <si>
    <t>9</t>
  </si>
  <si>
    <t>7592910050</t>
  </si>
  <si>
    <t>Baterie Staniční akumulátory NiCd článek 1,2 V/105 Ah C5 s kapsovou elektrodou střednědobý vybíjecí režim, cena včetně spojovacího materiálu a bateriového nosiče či stojanu</t>
  </si>
  <si>
    <t>-1116533874</t>
  </si>
  <si>
    <t>10</t>
  </si>
  <si>
    <t>7592910055</t>
  </si>
  <si>
    <t>Baterie Staniční akumulátory NiCd článek 1,2 V/120 Ah C5 s kapsovou elektrodou střednědobý vybíjecí režim, cena včetně spojovacího materiálu a bateriového nosiče či stojanu</t>
  </si>
  <si>
    <t>-397126671</t>
  </si>
  <si>
    <t>11</t>
  </si>
  <si>
    <t>7592910060</t>
  </si>
  <si>
    <t>Baterie Staniční akumulátory NiCd článek 1,2 V/160 Ah C5 s kapsovou elektrodou střednědobý vybíjecí režim, cena včetně spojovacího materiálu a bateriového nosiče či stojanu</t>
  </si>
  <si>
    <t>1799497999</t>
  </si>
  <si>
    <t>7592910065</t>
  </si>
  <si>
    <t>Baterie Staniční akumulátory NiCd článek 1,2 V/250 Ah C5 s kapsovou elektrodou střednědobý vybíjecí režim, cena včetně spojovacího materiálu a bateriového nosiče či stojanu</t>
  </si>
  <si>
    <t>347623626</t>
  </si>
  <si>
    <t>13</t>
  </si>
  <si>
    <t>7592910070</t>
  </si>
  <si>
    <t>Baterie Staniční akumulátory NiCd článek 1,2 V/300 Ah C5 s kapsovou elektrodou střednědobý vybíjecí režim, cena včetně spojovacího materiálu a bateriového nosiče či stojanu</t>
  </si>
  <si>
    <t>1190798197</t>
  </si>
  <si>
    <t>14</t>
  </si>
  <si>
    <t>7592910075</t>
  </si>
  <si>
    <t>Baterie Staniční akumulátory NiCd článek 1,2 V/375 Ah C5 s kapsovou elektrodou střednědobý vybíjecí režim, cena včetně spojovacího materiálu a bateriového nosiče či stojanu</t>
  </si>
  <si>
    <t>-150232688</t>
  </si>
  <si>
    <t>15</t>
  </si>
  <si>
    <t>7592910080</t>
  </si>
  <si>
    <t>Baterie Staniční akumulátory NiCd článek 1,2 V/80 Ah C5 s centrálním doléváním, článek s kapsovou elektrodou, střednědobý vybíjecí režim, cena včetně spojovacího materiálu a bateriového nosiče či stojanu</t>
  </si>
  <si>
    <t>196810223</t>
  </si>
  <si>
    <t>16</t>
  </si>
  <si>
    <t>7592910085</t>
  </si>
  <si>
    <t>Baterie Staniční akumulátory NiCd článek 1,2 V/95 Ah C5 s centrálním doléváním, článek s kapsovou elektrodou, střednědobý vybíjecí režim, cena včetně spojovacího materiálu a bateriového nosiče či stojanu</t>
  </si>
  <si>
    <t>858210886</t>
  </si>
  <si>
    <t>17</t>
  </si>
  <si>
    <t>7592910090</t>
  </si>
  <si>
    <t>Baterie Staniční akumulátory NiCd článek 1,2 V/105 Ah C5 s centrálním doléváním, článek s kapsovou elektrodou, střednědobý vybíjecí režim, cena včetně spojovacího materiálu a bateriového nosiče či stojanu</t>
  </si>
  <si>
    <t>-1998862000</t>
  </si>
  <si>
    <t>18</t>
  </si>
  <si>
    <t>7592910095</t>
  </si>
  <si>
    <t>Baterie Staniční akumulátory NiCd článek 1,2 V/120 Ah C5 s centrálním doléváním, článek s kapsovou elektrodou, střednědobý vybíjecí režim, cena včetně spojovacího materiálu a bateriového nosiče či stojanu</t>
  </si>
  <si>
    <t>-51489508</t>
  </si>
  <si>
    <t>19</t>
  </si>
  <si>
    <t>7592910100</t>
  </si>
  <si>
    <t>Baterie Staniční akumulátory NiCd článek 1,2 V/160 Ah C5 s centrálním doléváním, článek s kapsovou elektrodou, střednědobý vybíjecí režim, cena včetně spojovacího materiálu a bateriového nosiče či stojanu</t>
  </si>
  <si>
    <t>-1459462954</t>
  </si>
  <si>
    <t>20</t>
  </si>
  <si>
    <t>7592910105</t>
  </si>
  <si>
    <t>Baterie Staniční akumulátory NiCd článek 1,2 V/250 Ah C5 s centrálním doléváním, článek s kapsovou elektrodou, střednědobý vybíjecí režim, cena včetně spojovacího materiálu a bateriového nosiče či stojanu</t>
  </si>
  <si>
    <t>1118987595</t>
  </si>
  <si>
    <t>7592910110</t>
  </si>
  <si>
    <t>Baterie Staniční akumulátory NiCd článek 1,2 V/300 Ah C5 s s centrálním doléváním, článek kapsovou elektrodou, střednědobý vybíjecí režim, cena včetně spojovacího materiálu a bateriového nosiče či stojanu</t>
  </si>
  <si>
    <t>-971885446</t>
  </si>
  <si>
    <t>22</t>
  </si>
  <si>
    <t>7592910115</t>
  </si>
  <si>
    <t>Baterie Staniční akumulátory NiCd článek 1,2 V/375 Ah C5 s centrálním doléváním, článek s kapsovou elektrodou, střednědobý vybíjecí režim, cena včetně spojovacího materiálu a bateriového nosiče či stojanu</t>
  </si>
  <si>
    <t>-1822564652</t>
  </si>
  <si>
    <t>23</t>
  </si>
  <si>
    <t>7592910120</t>
  </si>
  <si>
    <t>Baterie Staniční akumulátory NiCd článek 1,2 V/80 Ah C5 se sintrovanou elektrodou, cena včetně spojovacího materiálu a bateriového nosiče či stojanu</t>
  </si>
  <si>
    <t>2068895755</t>
  </si>
  <si>
    <t>24</t>
  </si>
  <si>
    <t>7592910125</t>
  </si>
  <si>
    <t>Baterie Staniční akumulátory NiCd článek 1,2 V/100 Ah C5 se sintrovanou elektrodou, cena včetně spojovacího materiálu a bateriového nosiče či stojanu</t>
  </si>
  <si>
    <t>-2098128816</t>
  </si>
  <si>
    <t>25</t>
  </si>
  <si>
    <t>7592910130</t>
  </si>
  <si>
    <t>Baterie Staniční akumulátory NiCd článek 1,2 V/150 Ah C5 se sintrovanou elektrodou, cena včetně spojovacího materiálu a bateriového nosiče či stojanu</t>
  </si>
  <si>
    <t>1566831067</t>
  </si>
  <si>
    <t>26</t>
  </si>
  <si>
    <t>7592910135</t>
  </si>
  <si>
    <t>Baterie Staniční akumulátory NiCd článek 1,2 V/180 Ah C5 se sintrovanou elektrodou, cena včetně spojovacího materiálu a bateriového nosiče či stojanu</t>
  </si>
  <si>
    <t>-1367130567</t>
  </si>
  <si>
    <t>27</t>
  </si>
  <si>
    <t>7592910140</t>
  </si>
  <si>
    <t>Baterie Staniční akumulátory NiCd článek 1,2 V/20 Ah C5 s vláknitou elektrodou, cena včetně spojovacího materiálu a bateriového nosiče či stojanu</t>
  </si>
  <si>
    <t>-968139326</t>
  </si>
  <si>
    <t>28</t>
  </si>
  <si>
    <t>7592910145</t>
  </si>
  <si>
    <t>Baterie Staniční akumulátory NiCd článek 1,2 V/45 Ah C5 s vláknitou elektrodou, cena včetně spojovacího materiálu a bateriového nosiče či stojanu</t>
  </si>
  <si>
    <t>-959271260</t>
  </si>
  <si>
    <t>29</t>
  </si>
  <si>
    <t>7592910150</t>
  </si>
  <si>
    <t>Baterie Staniční akumulátory NiCd článek 1,2 V/60 Ah C5 s vláknitou elektrodou, cena včetně spojovacího materiálu a bateriového nosiče či stojanu</t>
  </si>
  <si>
    <t>-1928127882</t>
  </si>
  <si>
    <t>30</t>
  </si>
  <si>
    <t>7592910155</t>
  </si>
  <si>
    <t>Baterie Staniční akumulátory NiCd článek 1,2 V/90 Ah C5 s vláknitou elektrodou, cena včetně spojovacího materiálu a bateriového nosiče či stojanu</t>
  </si>
  <si>
    <t>1134948385</t>
  </si>
  <si>
    <t>31</t>
  </si>
  <si>
    <t>7592910160</t>
  </si>
  <si>
    <t>Baterie Staniční akumulátory NiCd článek 1,2 V/110 Ah C5 s vláknitou elektrodou, cena včetně spojovacího materiálu a bateriového nosiče či stojanu</t>
  </si>
  <si>
    <t>465198019</t>
  </si>
  <si>
    <t>32</t>
  </si>
  <si>
    <t>7592910165</t>
  </si>
  <si>
    <t>Baterie Staniční akumulátory NiCd článek 1,2 V/130 Ah C5 s vláknitou elektrodou, cena včetně spojovacího materiálu a bateriového nosiče či stojanu</t>
  </si>
  <si>
    <t>-1912251036</t>
  </si>
  <si>
    <t>33</t>
  </si>
  <si>
    <t>7592910170</t>
  </si>
  <si>
    <t>Baterie Staniční akumulátory NiCd článek 1,2 V/150 Ah C5 s vláknitou elektrodou, cena včetně spojovacího materiálu a bateriového nosiče či stojanu</t>
  </si>
  <si>
    <t>99300125</t>
  </si>
  <si>
    <t>34</t>
  </si>
  <si>
    <t>7592910175</t>
  </si>
  <si>
    <t>Baterie Staniční akumulátory NiCd článek 1,2 V/170 Ah C5 s vláknitou elektrodou, cena včetně spojovacího materiálu a bateriového nosiče či stojanu</t>
  </si>
  <si>
    <t>-944432547</t>
  </si>
  <si>
    <t>35</t>
  </si>
  <si>
    <t>7592910180</t>
  </si>
  <si>
    <t>Baterie Staniční akumulátory NiCd článek 1,2 V/200 Ah C5 s vláknitou elektrodou, cena včetně spojovacího materiálu a bateriového nosiče či stojanu</t>
  </si>
  <si>
    <t>2089661949</t>
  </si>
  <si>
    <t>36</t>
  </si>
  <si>
    <t>7592910185</t>
  </si>
  <si>
    <t>Baterie Staniční akumulátory NiCd článek 1,2 V/250 Ah C5 s vláknitou elektrodou, cena včetně spojovacího materiálu a bateriového nosiče či stojanu</t>
  </si>
  <si>
    <t>-2019744206</t>
  </si>
  <si>
    <t>37</t>
  </si>
  <si>
    <t>7592910190</t>
  </si>
  <si>
    <t>Baterie Staniční akumulátory NiCd článek 1,2 V/300 Ah C5 s vláknitou elektrodou, cena včetně spojovacího materiálu a bateriového nosiče či stojanu</t>
  </si>
  <si>
    <t>-1754417360</t>
  </si>
  <si>
    <t>38</t>
  </si>
  <si>
    <t>7592910195</t>
  </si>
  <si>
    <t>Baterie Staniční akumulátory NiCd článek 1,2 V/370 Ah C5 s vláknitou elektrodou, cena včetně spojovacího materiálu a bateriového nosiče či stojanu</t>
  </si>
  <si>
    <t>548539031</t>
  </si>
  <si>
    <t>39</t>
  </si>
  <si>
    <t>7592910200</t>
  </si>
  <si>
    <t>Baterie Staniční akumulátory NiCd článek 1,2 V/440 Ah C5 s vláknitou elektrodou, cena včetně spojovacího materiálu a bateriového nosiče či stojanu</t>
  </si>
  <si>
    <t>449610138</t>
  </si>
  <si>
    <t>40</t>
  </si>
  <si>
    <t>7592910205</t>
  </si>
  <si>
    <t>Baterie Staniční akumulátory NiCd článek 1,2 V/510 Ah C5 s vláknitou elektrodou, cena včetně spojovacího materiálu a bateriového nosiče či stojanu</t>
  </si>
  <si>
    <t>-435047006</t>
  </si>
  <si>
    <t>41</t>
  </si>
  <si>
    <t>7592910210</t>
  </si>
  <si>
    <t>Baterie Staniční akumulátory NiCd článek 1,2 V/560 Ah C5 s vláknitou elektrodou, cena včetně spojovacího materiálu a bateriového nosiče či stojanu</t>
  </si>
  <si>
    <t>-553039931</t>
  </si>
  <si>
    <t>42</t>
  </si>
  <si>
    <t>7592910215</t>
  </si>
  <si>
    <t>Baterie Staniční akumulátory NiCd článek 1,2 V/605 Ah C5 s vláknitou elektrodou, cena včetně spojovacího materiálu a bateriového nosiče či stojanu</t>
  </si>
  <si>
    <t>-601776426</t>
  </si>
  <si>
    <t>43</t>
  </si>
  <si>
    <t>7592910310</t>
  </si>
  <si>
    <t>Baterie Staniční akumulátory Rekombinační zátka AquaGen Premium Top H (použití do 300 Ah)</t>
  </si>
  <si>
    <t>987480134</t>
  </si>
  <si>
    <t>44</t>
  </si>
  <si>
    <t>7592910315</t>
  </si>
  <si>
    <t>Baterie Staniční akumulátory Rekombinační zátka AquaGen Premium Top V (použití od 301 Ah)</t>
  </si>
  <si>
    <t>-1573006159</t>
  </si>
  <si>
    <t>45</t>
  </si>
  <si>
    <t>7592920120</t>
  </si>
  <si>
    <t>Baterie Staniční akumulátory Pb článek 2V/120 Ah C10 s pancéřovanou trubkovou elektrodou, uzavřený větraný, cena včetně spojovacího materiálu a bateriového nosiče či stojanu</t>
  </si>
  <si>
    <t>1093247864</t>
  </si>
  <si>
    <t>46</t>
  </si>
  <si>
    <t>7592920125</t>
  </si>
  <si>
    <t>Baterie Staniční akumulátory Pb článek 2V/160 Ah C10 s pancéřovanou trubkovou elektrodou, uzavřený větraný, cena včetně spojovacího materiálu a bateriového nosiče či stojanu</t>
  </si>
  <si>
    <t>-1052062276</t>
  </si>
  <si>
    <t>47</t>
  </si>
  <si>
    <t>7592920130</t>
  </si>
  <si>
    <t>Baterie Staniční akumulátory Pb článek 2V/200 Ah C10 s pancéřovanou trubkovou elektrodou, uzavřený větraný, cena včetně spojovacího materiálu a bateriového nosiče či stojanu</t>
  </si>
  <si>
    <t>-372865687</t>
  </si>
  <si>
    <t>48</t>
  </si>
  <si>
    <t>7592920135</t>
  </si>
  <si>
    <t>Baterie Staniční akumulátory Pb článek 2V/250 Ah C10 s pancéřovanou trubkovou elektrodou, uzavřený větraný, cena včetně spojovacího materiálu a bateriového nosiče či stojanu</t>
  </si>
  <si>
    <t>-1224158796</t>
  </si>
  <si>
    <t>49</t>
  </si>
  <si>
    <t>7592920140</t>
  </si>
  <si>
    <t>Baterie Staniční akumulátory Pb článek 2V/300 Ah C10 s pancéřovanou trubkovou elektrodou, uzavřený větraný, cena včetně spojovacího materiálu a bateriového nosiče či stojanu</t>
  </si>
  <si>
    <t>374325079</t>
  </si>
  <si>
    <t>50</t>
  </si>
  <si>
    <t>7592920145</t>
  </si>
  <si>
    <t>Baterie Staniční akumulátory Pb článek 2V/420 Ah C10 s pancéřovanou trubkovou elektrodou, uzavřený větraný, cena včetně spojovacího materiálu a bateriového nosiče či stojanu</t>
  </si>
  <si>
    <t>1559732333</t>
  </si>
  <si>
    <t>51</t>
  </si>
  <si>
    <t>7592920150</t>
  </si>
  <si>
    <t>Baterie Staniční akumulátory Pb článek 2V/600 Ah C10 s pancéřovanou trubkovou elektrodou, uzavřený větraný, cena včetně spojovacího materiálu a bateriového nosiče či stojanu</t>
  </si>
  <si>
    <t>-618010550</t>
  </si>
  <si>
    <t>52</t>
  </si>
  <si>
    <t>7592920155</t>
  </si>
  <si>
    <t>Baterie Staniční akumulátory Pb článek 2V/800 Ah C10 s pancéřovanou trubkovou elektrodou, uzavřený větraný, cena včetně spojovacího materiálu a bateriového nosiče či stojanu</t>
  </si>
  <si>
    <t>-1854812524</t>
  </si>
  <si>
    <t>53</t>
  </si>
  <si>
    <t>7592920160</t>
  </si>
  <si>
    <t>Baterie Staniční akumulátory Pb článek 2V/1000 Ah C10 s pancéřovanou trubkovou elektrodou, uzavřený větraný, cena včetně spojovacího materiálu a bateriového nosiče či stojanu</t>
  </si>
  <si>
    <t>353801254</t>
  </si>
  <si>
    <t>54</t>
  </si>
  <si>
    <t>7592920165</t>
  </si>
  <si>
    <t>Baterie Staniční akumulátory Pb blok 6 V/200 Ah C10 s pancéřovanou trubkovou elektrodou, uzavřený větraný, cena včetně spojovacího materiálu a bateriového nosiče či stojanu</t>
  </si>
  <si>
    <t>1555482182</t>
  </si>
  <si>
    <t>55</t>
  </si>
  <si>
    <t>7592920170</t>
  </si>
  <si>
    <t>Baterie Staniční akumulátory Pb blok 6 V/250 Ah C10 s pancéřovanou trubkovou elektrodou, uzavřený větraný, cena včetně spojovacího materiálu a bateriového nosiče či stojanu</t>
  </si>
  <si>
    <t>253378572</t>
  </si>
  <si>
    <t>56</t>
  </si>
  <si>
    <t>7592920175</t>
  </si>
  <si>
    <t>Baterie Staniční akumulátory Pb blok 6 V/300 Ah C10 s pancéřovanou trubkovou elektrodou, uzavřený větraný, cena včetně spojovacího materiálu a bateriového nosiče či stojanu</t>
  </si>
  <si>
    <t>-420084256</t>
  </si>
  <si>
    <t>57</t>
  </si>
  <si>
    <t>7592920180</t>
  </si>
  <si>
    <t>Baterie Staniční akumulátory Pb blok 12 V/50 Ah C10 s pancéřovanou trubkovou elektrodou, uzavřený větraný, cena včetně spojovacího materiálu a bateriového nosiče či stojanu</t>
  </si>
  <si>
    <t>17869527</t>
  </si>
  <si>
    <t>58</t>
  </si>
  <si>
    <t>7592920185</t>
  </si>
  <si>
    <t>Baterie Staniční akumulátory Pb blok 12 V/100 Ah C10 s pancéřovanou trubkovou elektrodou, uzavřený větraný, cena včetně spojovacího materiálu a bateriového nosiče či stojanu</t>
  </si>
  <si>
    <t>-350539507</t>
  </si>
  <si>
    <t>59</t>
  </si>
  <si>
    <t>7592920190</t>
  </si>
  <si>
    <t>Baterie Staniční akumulátory Pb blok 12 V/150 Ah C10 s pancéřovanou trubkovou elektrodou, uzavřený větraný, cena včetně spojovacího materiálu a bateriového nosiče či stojanu</t>
  </si>
  <si>
    <t>447811035</t>
  </si>
  <si>
    <t>60</t>
  </si>
  <si>
    <t>7592920195</t>
  </si>
  <si>
    <t>Baterie Staniční akumulátory Pb článek 2V/200 Ah C10 s pancéřovanou trubkovou elektrodou, uzavřený - gel, cena včetně spojovacího materiálu a bateriového nosiče či stojanu</t>
  </si>
  <si>
    <t>619668717</t>
  </si>
  <si>
    <t>61</t>
  </si>
  <si>
    <t>7592920200</t>
  </si>
  <si>
    <t>Baterie Staniční akumulátory Pb článek 2V/250 Ah C10 s pancéřovanou trubkovou elektrodou, uzavřený - gel, cena včetně spojovacího materiálu a bateriového nosiče či stojanu</t>
  </si>
  <si>
    <t>-267833614</t>
  </si>
  <si>
    <t>62</t>
  </si>
  <si>
    <t>7592920205</t>
  </si>
  <si>
    <t>Baterie Staniční akumulátory Pb článek 2V/300 Ah C10 s pancéřovanou trubkovou elektrodou, uzavřený - gel, cena včetně spojovacího materiálu a bateriového nosiče či stojanu</t>
  </si>
  <si>
    <t>-591547744</t>
  </si>
  <si>
    <t>63</t>
  </si>
  <si>
    <t>7592920210</t>
  </si>
  <si>
    <t>Baterie Staniční akumulátory Pb článek 2V/350 Ah C10 s pancéřovanou trubkovou elektrodou, uzavřený - gel, cena včetně spojovacího materiálu a bateriového nosiče či stojanu</t>
  </si>
  <si>
    <t>1856081681</t>
  </si>
  <si>
    <t>64</t>
  </si>
  <si>
    <t>7592920215</t>
  </si>
  <si>
    <t>Baterie Staniční akumulátory Pb článek 2V/420 Ah C10 s pancéřovanou trubkovou elektrodou, uzavřený - gel, cena včetně spojovacího materiálu a bateriového nosiče či stojanu</t>
  </si>
  <si>
    <t>-257626701</t>
  </si>
  <si>
    <t>65</t>
  </si>
  <si>
    <t>7592920220</t>
  </si>
  <si>
    <t>Baterie Staniční akumulátory Pb článek 2V/490 Ah C10 s pancéřovanou trubkovou elektrodou, uzavřený - gel, cena včetně spojovacího materiálu a bateriového nosiče či stojanu</t>
  </si>
  <si>
    <t>-905622878</t>
  </si>
  <si>
    <t>66</t>
  </si>
  <si>
    <t>7592920225</t>
  </si>
  <si>
    <t>Baterie Staniční akumulátory Pb článek 2V/600 Ah C10 s pancéřovanou trubkovou elektrodou, uzavřený - gel, cena včetně spojovacího materiálu a bateriového nosiče či stojanu</t>
  </si>
  <si>
    <t>73962947</t>
  </si>
  <si>
    <t>67</t>
  </si>
  <si>
    <t>7592920230</t>
  </si>
  <si>
    <t>Baterie Staniční akumulátory Pb článek 2V/800 Ah C10 s pancéřovanou trubkovou elektrodou, uzavřený - gel, cena včetně spojovacího materiálu a bateriového nosiče či stojanu</t>
  </si>
  <si>
    <t>-1664399099</t>
  </si>
  <si>
    <t>68</t>
  </si>
  <si>
    <t>7592920235</t>
  </si>
  <si>
    <t>Baterie Staniční akumulátory Pb článek 2V/1000 Ah s pancéřovanou trubkovou elektrodou, uzavřený - gel, cena včetně spojovacího materiálu a bateriového nosiče či stojanu</t>
  </si>
  <si>
    <t>-2004664683</t>
  </si>
  <si>
    <t>69</t>
  </si>
  <si>
    <t>7592920270</t>
  </si>
  <si>
    <t>Baterie Staniční akumulátory Pb článek 2V/200 Ah C10 s pancéřovanou trubkovou elektrodou, horizontální, uzavřený - gel, cena včetně spojovacího materiálu a bateriového nosiče či stojanu</t>
  </si>
  <si>
    <t>638517825</t>
  </si>
  <si>
    <t>70</t>
  </si>
  <si>
    <t>7592920275</t>
  </si>
  <si>
    <t>Baterie Staniční akumulátory Pb článek 2V/250 Ah C10 s pancéřovanou trubkovou elektrodou, horizontální, uzavřený - gel, cena včetně spojovacího materiálu a bateriového nosiče či stojanu</t>
  </si>
  <si>
    <t>-63714146</t>
  </si>
  <si>
    <t>71</t>
  </si>
  <si>
    <t>7592920280</t>
  </si>
  <si>
    <t>Baterie Staniční akumulátory Pb článek 2V/300 Ah C10 s pancéřovanou trubkovou elektrodou, horizontální, uzavřený - gel, cena včetně spojovacího materiálu a bateriového nosiče či stojanu</t>
  </si>
  <si>
    <t>1691211177</t>
  </si>
  <si>
    <t>72</t>
  </si>
  <si>
    <t>7592920285</t>
  </si>
  <si>
    <t>Baterie Staniční akumulátory Pb článek 2V/420 Ah C10 s pancéřovanou trubkovou elektrodou, horizontální, uzavřený - gel, cena včetně spojovacího materiálu a bateriového nosiče či stojanu</t>
  </si>
  <si>
    <t>-1584722558</t>
  </si>
  <si>
    <t>73</t>
  </si>
  <si>
    <t>7592920290</t>
  </si>
  <si>
    <t>Baterie Staniční akumulátory Pb článek 2V/490 Ah C10 s pancéřovanou trubkovou elektrodou, horizontální, uzavřený - gel, cena včetně spojovacího materiálu a bateriového nosiče či stojanu</t>
  </si>
  <si>
    <t>-1846987573</t>
  </si>
  <si>
    <t>74</t>
  </si>
  <si>
    <t>7592920295</t>
  </si>
  <si>
    <t>Baterie Staniční akumulátory Pb článek 2V/600 Ah C10 s pancéřovanou trubkovou elektrodou, horizontální, uzavřený - gel, cena včetně spojovacího materiálu a bateriového nosiče či stojanu</t>
  </si>
  <si>
    <t>711693452</t>
  </si>
  <si>
    <t>75</t>
  </si>
  <si>
    <t>7592920300</t>
  </si>
  <si>
    <t>Baterie Staniční akumulátory Pb článek 2V/800 Ah C10 s pancéřovanou trubkovou elektrodou, horizontální, uzavřený - gel, cena včetně spojovacího materiálu a bateriového nosiče či stojanu</t>
  </si>
  <si>
    <t>380652325</t>
  </si>
  <si>
    <t>76</t>
  </si>
  <si>
    <t>7592920305</t>
  </si>
  <si>
    <t>Baterie Staniční akumulátory Pb článek 2V/1000 Ah C10 s pancéřovanou trubkovou elektrodou, horizontální, uzavřený - gel, cena včetně spojovacího materiálu a bateriového nosiče či stojanu</t>
  </si>
  <si>
    <t>326718479</t>
  </si>
  <si>
    <t>77</t>
  </si>
  <si>
    <t>7592920400</t>
  </si>
  <si>
    <t>Baterie Staniční akumulátory Pb článek 4V/230 Ah C10 s mřížkovou elektrodou, uzavřený - AGM, cena včetně spojovacího materiálu a bateriového nosiče či stojanu</t>
  </si>
  <si>
    <t>-2042755817</t>
  </si>
  <si>
    <t>78</t>
  </si>
  <si>
    <t>7592920455</t>
  </si>
  <si>
    <t>Baterie Staniční akumulátory Pb blok 4V/280 Ah C10 s pancéřovanou trubkovou elektrodou, uzavřený - gel, cena včetně spojovacího materiálu a bateriového nosiče či stojanu</t>
  </si>
  <si>
    <t>-1075670783</t>
  </si>
  <si>
    <t>79</t>
  </si>
  <si>
    <t>7592920600</t>
  </si>
  <si>
    <t>Baterie Staniční akumulátory Pb blok 6 V/20 Ah C10 s pancéřovanou trubkovou elektrodou, uzavřený - gel, cena včetně spojovacího materiálu a bateriového nosiče či stojanu</t>
  </si>
  <si>
    <t>699020709</t>
  </si>
  <si>
    <t>80</t>
  </si>
  <si>
    <t>7592920605</t>
  </si>
  <si>
    <t>Baterie Staniční akumulátory Pb blok 6 V/40 Ah C10 s pancéřovanou trubkovou elektrodou, uzavřený - gel, cena včetně spojovacího materiálu a bateriového nosiče či stojanu</t>
  </si>
  <si>
    <t>-631595458</t>
  </si>
  <si>
    <t>81</t>
  </si>
  <si>
    <t>7592920610</t>
  </si>
  <si>
    <t>Baterie Staniční akumulátory Pb blok 6 V/60 Ah C10 s pancéřovanou trubkovou elektrodou, uzavřený - gel, cena včetně spojovacího materiálu a bateriového nosiče či stojanu</t>
  </si>
  <si>
    <t>1379034947</t>
  </si>
  <si>
    <t>82</t>
  </si>
  <si>
    <t>7592920615</t>
  </si>
  <si>
    <t>Baterie Staniční akumulátory Pb blok 6 V/80 Ah C10 s pancéřovanou trubkovou elektrodou, uzavřený - gel, cena včetně spojovacího materiálu a bateriového nosiče či stojanu</t>
  </si>
  <si>
    <t>1097770840</t>
  </si>
  <si>
    <t>83</t>
  </si>
  <si>
    <t>7592920620</t>
  </si>
  <si>
    <t>Baterie Staniční akumulátory Pb blok 6 V/105 Ah C10 s pancéřovanou trubkovou elektrodou, uzavřený - gel, cena včetně spojovacího materiálu a bateriového nosiče či stojanu</t>
  </si>
  <si>
    <t>-1876432078</t>
  </si>
  <si>
    <t>84</t>
  </si>
  <si>
    <t>7592920625</t>
  </si>
  <si>
    <t>Baterie Staniční akumulátory Pb blok 6 V/125 Ah C10 s pancéřovanou trubkovou elektrodou, uzavřený - gel, cena včetně spojovacího materiálu a bateriového nosiče či stojanu</t>
  </si>
  <si>
    <t>962211071</t>
  </si>
  <si>
    <t>85</t>
  </si>
  <si>
    <t>7592920630</t>
  </si>
  <si>
    <t>Baterie Staniční akumulátory Pb blok 6 V/140 Ah C10 s pancéřovanou trubkovou elektrodou, uzavřený - gel, cena včetně spojovacího materiálu a bateriového nosiče či stojanu</t>
  </si>
  <si>
    <t>798824141</t>
  </si>
  <si>
    <t>86</t>
  </si>
  <si>
    <t>7592920635</t>
  </si>
  <si>
    <t>Baterie Staniční akumulátory Pb blok 6 V/175 Ah C10 s pancéřovanou trubkovou elektrodou, uzavřený - gel, cena včetně spojovacího materiálu a bateriového nosiče či stojanu</t>
  </si>
  <si>
    <t>-1860640836</t>
  </si>
  <si>
    <t>87</t>
  </si>
  <si>
    <t>7592920640</t>
  </si>
  <si>
    <t>Baterie Staniční akumulátory Pb blok 6 V/210 Ah C10 s pancéřovanou trubkovou elektrodou, uzavřený - gel, cena včetně spojovacího materiálu a bateriového nosiče či stojanu</t>
  </si>
  <si>
    <t>691822391</t>
  </si>
  <si>
    <t>88</t>
  </si>
  <si>
    <t>7592920700</t>
  </si>
  <si>
    <t>Baterie Staniční akumulátory Pb blok 12 V/5,5 Ah C10 s pancéřovanou trubkovou elektrodou, uzavřený - gel, cena včetně spojovacího materiálu a bateriového nosiče či stojanu</t>
  </si>
  <si>
    <t>-2019026026</t>
  </si>
  <si>
    <t>89</t>
  </si>
  <si>
    <t>7592920710</t>
  </si>
  <si>
    <t>Baterie Staniční akumulátory Pb blok 12 V/8,5 Ah C10 s pancéřovanou trubkovou elektrodou, uzavřený - gel, cena včetně spojovacího materiálu a bateriového nosiče či stojanu</t>
  </si>
  <si>
    <t>-543679142</t>
  </si>
  <si>
    <t>90</t>
  </si>
  <si>
    <t>7592920715</t>
  </si>
  <si>
    <t>Baterie Staniční akumulátory Pb blok 12 V/12 Ah C10 s pancéřovanou trubkovou elektrodou, uzavřený - gel, cena včetně spojovacího materiálu a bateriového nosiče či stojanu</t>
  </si>
  <si>
    <t>-1144438130</t>
  </si>
  <si>
    <t>91</t>
  </si>
  <si>
    <t>7592920720</t>
  </si>
  <si>
    <t>Baterie Staniční akumulátory Pb blok 12 V/20 Ah C10 s pancéřovanou trubkovou elektrodou, uzavřený - gel, cena včetně spojovacího materiálu a bateriového nosiče či stojanu</t>
  </si>
  <si>
    <t>-898784375</t>
  </si>
  <si>
    <t>92</t>
  </si>
  <si>
    <t>7592920725</t>
  </si>
  <si>
    <t>Baterie Staniční akumulátory Pb blok 12 V/30 Ah C10 s pancéřovanou trubkovou elektrodou, uzavřený - gel, cena včetně spojovacího materiálu a bateriového nosiče či stojanu</t>
  </si>
  <si>
    <t>-781983819</t>
  </si>
  <si>
    <t>93</t>
  </si>
  <si>
    <t>7592920730</t>
  </si>
  <si>
    <t>Baterie Staniční akumulátory Pb blok 12 V/50 Ah C10 s pancéřovanou trubkovou elektrodou, uzavřený - gel, cena včetně spojovacího materiálu a bateriového nosiče či stojanu</t>
  </si>
  <si>
    <t>48361697</t>
  </si>
  <si>
    <t>94</t>
  </si>
  <si>
    <t>7592920735</t>
  </si>
  <si>
    <t>Baterie Staniční akumulátory Pb blok 12 V/60 Ah C10 s pancéřovanou trubkovou elektrodou, uzavřený - gel, cena včetně spojovacího materiálu a bateriového nosiče či stojanu</t>
  </si>
  <si>
    <t>1857296457</t>
  </si>
  <si>
    <t>95</t>
  </si>
  <si>
    <t>7592920740</t>
  </si>
  <si>
    <t>Baterie Staniční akumulátory Pb blok 12 V/90 Ah C10 s pancéřovanou trubkovou elektrodou, uzavřený - gel, cena včetně spojovacího materiálu a bateriového nosiče či stojanu</t>
  </si>
  <si>
    <t>6388843</t>
  </si>
  <si>
    <t>96</t>
  </si>
  <si>
    <t>7592920745</t>
  </si>
  <si>
    <t>Baterie Staniční akumulátory Pb blok 12 V/100 Ah C10 s pancéřovanou trubkovou elektrodou, uzavřený - gel, cena včetně spojovacího materiálu a bateriového nosiče či stojanu</t>
  </si>
  <si>
    <t>1175160296</t>
  </si>
  <si>
    <t>97</t>
  </si>
  <si>
    <t>7592920750</t>
  </si>
  <si>
    <t>Baterie Staniční akumulátory Pb blok 12 V/120 Ah C10 s pancéřovanou trubkovou elektrodou, uzavřený - gel, cena včetně spojovacího materiálu a bateriového nosiče či stojanu</t>
  </si>
  <si>
    <t>-1570241457</t>
  </si>
  <si>
    <t>98</t>
  </si>
  <si>
    <t>7592920755</t>
  </si>
  <si>
    <t>Baterie Staniční akumulátory Pb blok 12 V/150 Ah C10 s pancéřovanou trubkovou elektrodou, uzavřený - gel, cena včetně spojovacího materiálu a bateriového nosiče či stojanu</t>
  </si>
  <si>
    <t>-1960936288</t>
  </si>
  <si>
    <t>99</t>
  </si>
  <si>
    <t>7592920760</t>
  </si>
  <si>
    <t>Baterie Staniční akumulátory Pb blok 12 V/180 Ah C10 s pancéřovanou trubkovou elektrodou, uzavřený - gel, cena včetně spojovacího materiálu a bateriového nosiče či stojanu</t>
  </si>
  <si>
    <t>1827965454</t>
  </si>
  <si>
    <t>100</t>
  </si>
  <si>
    <t>7592930100</t>
  </si>
  <si>
    <t>Baterie Staniční akumulátory Pb článek 2V/230 Ah C10 s mřížkovou elektrodou, uzavřený - AGM, cena včetně spojovacího materiálu a bateriového nosiče či stojanu</t>
  </si>
  <si>
    <t>1822523661</t>
  </si>
  <si>
    <t>101</t>
  </si>
  <si>
    <t>7592930105</t>
  </si>
  <si>
    <t>Baterie Staniční akumulátory Pb článek 2V/270 Ah C10 s mřížkovou elektrodou, uzavřený - AGM, cena včetně spojovacího materiálu a bateriového nosiče či stojanu</t>
  </si>
  <si>
    <t>1036694060</t>
  </si>
  <si>
    <t>102</t>
  </si>
  <si>
    <t>7592930110</t>
  </si>
  <si>
    <t>Baterie Staniční akumulátory Pb článek 2V/330 Ah C10 s mřížkovou elektrodou, uzavřený - AGM, cena včetně spojovacího materiálu a bateriového nosiče či stojanu</t>
  </si>
  <si>
    <t>-1485967852</t>
  </si>
  <si>
    <t>103</t>
  </si>
  <si>
    <t>7592930115</t>
  </si>
  <si>
    <t>Baterie Staniční akumulátory Pb článek 2V/375 Ah C10 s mřížkovou elektrodou, uzavřený - AGM, cena včetně spojovacího materiálu a bateriového nosiče či stojanu</t>
  </si>
  <si>
    <t>-127193490</t>
  </si>
  <si>
    <t>104</t>
  </si>
  <si>
    <t>7592930120</t>
  </si>
  <si>
    <t>Baterie Staniční akumulátory Pb článek 2V/400 Ah C10 s mřížkovou elektrodou, uzavřený - AGM, cena včetně spojovacího materiálu a bateriového nosiče či stojanu</t>
  </si>
  <si>
    <t>-1592869349</t>
  </si>
  <si>
    <t>105</t>
  </si>
  <si>
    <t>7592930125</t>
  </si>
  <si>
    <t>Baterie Staniční akumulátory Pb článek 2V/425 Ah C10 s mřížkovou elektrodou, uzavřený - AGM, cena včetně spojovacího materiálu a bateriového nosiče či stojanu</t>
  </si>
  <si>
    <t>-1160432817</t>
  </si>
  <si>
    <t>106</t>
  </si>
  <si>
    <t>7592930130</t>
  </si>
  <si>
    <t>Baterie Staniční akumulátory Pb článek 2V/470 Ah C10 s mřížkovou elektrodou, uzavřený - AGM, cena včetně spojovacího materiálu a bateriového nosiče či stojanu</t>
  </si>
  <si>
    <t>1614489366</t>
  </si>
  <si>
    <t>107</t>
  </si>
  <si>
    <t>7592930135</t>
  </si>
  <si>
    <t>Baterie Staniční akumulátory Pb článek 2V/520 Ah C10 s mřížkovou elektrodou, uzavřený - AGM, cena včetně spojovacího materiálu a bateriového nosiče či stojanu</t>
  </si>
  <si>
    <t>-371197506</t>
  </si>
  <si>
    <t>108</t>
  </si>
  <si>
    <t>7592930140</t>
  </si>
  <si>
    <t>Baterie Staniční akumulátory Pb článek 2V/600 Ah C10 s mřížkovou elektrodou, uzavřený - AGM, cena včetně spojovacího materiálu a bateriového nosiče či stojanu</t>
  </si>
  <si>
    <t>-1647914704</t>
  </si>
  <si>
    <t>109</t>
  </si>
  <si>
    <t>7592930300</t>
  </si>
  <si>
    <t>Baterie Staniční akumulátory Pb blok 6V/170 Ah C10 s mřížkovou elektrodou, uzavřený - AGM, 12+, cena včetně spojovacího materiálu a bateriového nosiče či stojanu</t>
  </si>
  <si>
    <t>-28410580</t>
  </si>
  <si>
    <t>110</t>
  </si>
  <si>
    <t>7592930310</t>
  </si>
  <si>
    <t>Baterie Staniční akumulátory Pb blok 6V/220 Ah C10 s mřížkovou elektrodou, uzavřený - AGM, 12+, cena včetně spojovacího materiálu a bateriového nosiče či stojanu</t>
  </si>
  <si>
    <t>1691903826</t>
  </si>
  <si>
    <t>111</t>
  </si>
  <si>
    <t>7592930520</t>
  </si>
  <si>
    <t>Baterie Staniční akumulátory Pb blok 12 V/7,2 Ah s mřížkovou elektrodou, uzavřený - AGM, 5+, cena včetně spojovacího materiálu a bateriového nosiče či stojanu</t>
  </si>
  <si>
    <t>-167084088</t>
  </si>
  <si>
    <t>112</t>
  </si>
  <si>
    <t>7592930525</t>
  </si>
  <si>
    <t>Baterie Staniční akumulátory Pb blok 12 V/17 Ah s mřížkovou elektrodou, uzavřený - AGM, 5+, cena včetně spojovacího materiálu a bateriového nosiče či stojanu</t>
  </si>
  <si>
    <t>-1853436589</t>
  </si>
  <si>
    <t>113</t>
  </si>
  <si>
    <t>7592930530</t>
  </si>
  <si>
    <t>Baterie Staniční akumulátory Pb blok 12 V/24 Ah s mřížkovou elektrodou, uzavřený - AGM, 5+, cena včetně spojovacího materiálu a bateriového nosiče či stojanu</t>
  </si>
  <si>
    <t>-371389697</t>
  </si>
  <si>
    <t>114</t>
  </si>
  <si>
    <t>7592930535</t>
  </si>
  <si>
    <t>Baterie Staniční akumulátory Pb blok 12 V/33 Ah s mřížkovou elektrodou, uzavřený - AGM, 5+, cena včetně spojovacího materiálu a bateriového nosiče či stojanu</t>
  </si>
  <si>
    <t>-1570628714</t>
  </si>
  <si>
    <t>115</t>
  </si>
  <si>
    <t>7592930540</t>
  </si>
  <si>
    <t>Baterie Staniční akumulátory Pb blok 12 V/45 Ah s mřížkovou elektrodou, uzavřený - AGM, 5+, cena včetně spojovacího materiálu a bateriového nosiče či stojanu</t>
  </si>
  <si>
    <t>-2100323559</t>
  </si>
  <si>
    <t>116</t>
  </si>
  <si>
    <t>7592930545</t>
  </si>
  <si>
    <t>Baterie Staniční akumulátory Pb blok 12 V/55 Ah s mřížkovou elektrodou, uzavřený - AGM, 5+, cena včetně spojovacího materiálu a bateriového nosiče či stojanu</t>
  </si>
  <si>
    <t>-982577425</t>
  </si>
  <si>
    <t>117</t>
  </si>
  <si>
    <t>7592930550</t>
  </si>
  <si>
    <t>Baterie Staniční akumulátory Pb blok 12 V/65 Ah s mřížkovou elektrodou, uzavřený - AGM, 5+, cena včetně spojovacího materiálu a bateriového nosiče či stojanu</t>
  </si>
  <si>
    <t>-286951059</t>
  </si>
  <si>
    <t>118</t>
  </si>
  <si>
    <t>7592930555</t>
  </si>
  <si>
    <t>Baterie Staniční akumulátory Pb blok 12 V/75 Ah s mřížkovou elektrodou, uzavřený - AGM, 5+, cena včetně spojovacího materiálu a bateriového nosiče či stojanu</t>
  </si>
  <si>
    <t>56279693</t>
  </si>
  <si>
    <t>119</t>
  </si>
  <si>
    <t>7592930560</t>
  </si>
  <si>
    <t>Baterie Staniční akumulátory Pb blok 12 V/80 Ah s mřížkovou elektrodou, uzavřený - AGM, 5+, cena včetně spojovacího materiálu a bateriového nosiče či stojanu</t>
  </si>
  <si>
    <t>-1044363545</t>
  </si>
  <si>
    <t>120</t>
  </si>
  <si>
    <t>7592930565</t>
  </si>
  <si>
    <t>Baterie Staniční akumulátory Pb blok 12 V/100 Ah s mřížkovou elektrodou, uzavřený - AGM, 5+, cena včetně spojovacího materiálu a bateriového nosiče či stojanu</t>
  </si>
  <si>
    <t>1967429627</t>
  </si>
  <si>
    <t>121</t>
  </si>
  <si>
    <t>7592930570</t>
  </si>
  <si>
    <t>Baterie Staniční akumulátory Pb blok 12 V/134 Ah s mřížkovou elektrodou, uzavřený - AGM, 5+, cena včetně spojovacího materiálu a bateriového nosiče či stojanu</t>
  </si>
  <si>
    <t>308645962</t>
  </si>
  <si>
    <t>122</t>
  </si>
  <si>
    <t>7592930575</t>
  </si>
  <si>
    <t>Baterie Staniční akumulátory Pb blok 12 V/150 Ah s mřížkovou elektrodou, uzavřený - AGM, 5+, cena včetně spojovacího materiálu a bateriového nosiče či stojanu</t>
  </si>
  <si>
    <t>445816093</t>
  </si>
  <si>
    <t>123</t>
  </si>
  <si>
    <t>7592930580</t>
  </si>
  <si>
    <t>Baterie Staniční akumulátory Pb blok 12 V/200 Ah s mřížkovou elektrodou, uzavřený - AGM, 5+, cena včetně spojovacího materiálu a bateriového nosiče či stojanu</t>
  </si>
  <si>
    <t>-152987859</t>
  </si>
  <si>
    <t>124</t>
  </si>
  <si>
    <t>7592930705</t>
  </si>
  <si>
    <t>Baterie Staniční akumulátory Pb blok 12V/50 Ah C10 s mřížkovou elektrodou, uzavřený - AGM, 12+, cena včetně spojovacího materiálu a bateriového nosiče či stojanu</t>
  </si>
  <si>
    <t>-1055618096</t>
  </si>
  <si>
    <t>125</t>
  </si>
  <si>
    <t>7592930710</t>
  </si>
  <si>
    <t>Baterie Staniční akumulátory Pb blok 12V/60 Ah C10 s mřížkovou elektrodou, uzavřený - AGM, 12+, cena včetně spojovacího materiálu a bateriového nosiče či stojanu</t>
  </si>
  <si>
    <t>-1439687303</t>
  </si>
  <si>
    <t>126</t>
  </si>
  <si>
    <t>7592930715</t>
  </si>
  <si>
    <t>Baterie Staniční akumulátory Pb blok 12V/80 Ah C10 s mřížkovou elektrodou, uzavřený - AGM, 12+, cena včetně spojovacího materiálu a bateriového nosiče či stojanu</t>
  </si>
  <si>
    <t>1843477422</t>
  </si>
  <si>
    <t>127</t>
  </si>
  <si>
    <t>7592930720</t>
  </si>
  <si>
    <t>Baterie Staniční akumulátory Pb blok 12V/100 Ah C10 s mřížkovou elektrodou, uzavřený - AGM, 12+, cena včetně spojovacího materiálu a bateriového nosiče či stojanu</t>
  </si>
  <si>
    <t>874252647</t>
  </si>
  <si>
    <t>128</t>
  </si>
  <si>
    <t>7592930725</t>
  </si>
  <si>
    <t>Baterie Staniční akumulátory Pb blok 12V/110 Ah C10 s mřížkovou elektrodou, uzavřený - AGM, 12+, cena včetně spojovacího materiálu a bateriového nosiče či stojanu</t>
  </si>
  <si>
    <t>-1016405904</t>
  </si>
  <si>
    <t>129</t>
  </si>
  <si>
    <t>7592930730</t>
  </si>
  <si>
    <t>Baterie Staniční akumulátory Pb blok 12V/130 Ah C10 s mřížkovou elektrodou, uzavřený - AGM, 12+, cena včetně spojovacího materiálu a bateriového nosiče či stojanu</t>
  </si>
  <si>
    <t>-545742363</t>
  </si>
  <si>
    <t>130</t>
  </si>
  <si>
    <t>7592930735</t>
  </si>
  <si>
    <t>Baterie Staniční akumulátory Pb blok 12V/140 Ah C10 s mřížkovou elektrodou, uzavřený - AGM, 12+, cena včetně spojovacího materiálu a bateriového nosiče či stojanu</t>
  </si>
  <si>
    <t>-2145886865</t>
  </si>
  <si>
    <t>131</t>
  </si>
  <si>
    <t>7592930740</t>
  </si>
  <si>
    <t>Baterie Staniční akumulátory Pb blok 12 V/85 Ah C10 s mřížkovou elektrodou, uzavřený - AGM, 12+, cena včetně spojovacího materiálu a bateriového nosiče či stojanu</t>
  </si>
  <si>
    <t>-1929470970</t>
  </si>
  <si>
    <t>132</t>
  </si>
  <si>
    <t>7592930745</t>
  </si>
  <si>
    <t>Baterie Staniční akumulátory Pb blok 12 V/100 Ah C10 s mřížkovou elektrodou, uzavřený - AGM, 12+, cena včetně spojovacího materiálu a bateriového nosiče či stojanu</t>
  </si>
  <si>
    <t>835789634</t>
  </si>
  <si>
    <t>133</t>
  </si>
  <si>
    <t>7592930750</t>
  </si>
  <si>
    <t>Baterie Staniční akumulátory Pb blok 12 V/130 Ah C10 s mřížkovou elektrodou, uzavřený - AGM, 12+, cena včetně spojovacího materiálu a bateriového nosiče či stojanu</t>
  </si>
  <si>
    <t>1356533330</t>
  </si>
  <si>
    <t>134</t>
  </si>
  <si>
    <t>7592930755</t>
  </si>
  <si>
    <t>Baterie Staniční akumulátory Pb blok 12 V/150 Ah C10 s mřížkovou elektrodou, uzavřený - AGM, 12+, cena včetně spojovacího materiálu a bateriového nosiče či stojanu</t>
  </si>
  <si>
    <t>-2041687389</t>
  </si>
  <si>
    <t>135</t>
  </si>
  <si>
    <t>7592940010</t>
  </si>
  <si>
    <t>Baterie Staniční akumulátory Pb blok 6V/1 Ah, VRLA, připojení faston F1-4,7mm, životnost 5 let, cena včetně spojovacího materiálu a bateriového nosiče či stojanu</t>
  </si>
  <si>
    <t>1976259688</t>
  </si>
  <si>
    <t>136</t>
  </si>
  <si>
    <t>7592940015</t>
  </si>
  <si>
    <t>Baterie Staniční akumulátory Pb blok 6V/1,3 Ah, VRLA, připojení faston F1-4,7mm, životnost 5 let, cena včetně spojovacího materiálu a bateriového nosiče či stojanu</t>
  </si>
  <si>
    <t>2120645419</t>
  </si>
  <si>
    <t>137</t>
  </si>
  <si>
    <t>7592940020</t>
  </si>
  <si>
    <t>Baterie Staniční akumulátory Pb blok 6V/3 Ah, VRLA, připojení faston F1-4,7mm, životnost 5 let, cena včetně spojovacího materiálu a bateriového nosiče či stojanu</t>
  </si>
  <si>
    <t>996790691</t>
  </si>
  <si>
    <t>138</t>
  </si>
  <si>
    <t>7592940025</t>
  </si>
  <si>
    <t>Baterie Staniční akumulátory Pb blok 6V/3,4 Ah, VRLA, připojení faston F1-4,7mm, životnost 5 let, cena včetně spojovacího materiálu a bateriového nosiče či stojanu</t>
  </si>
  <si>
    <t>-109843102</t>
  </si>
  <si>
    <t>139</t>
  </si>
  <si>
    <t>7592940030</t>
  </si>
  <si>
    <t>Baterie Staniční akumulátory Pb blok 6V/5 Ah, VRLA, připojení faston F1-4,7mm, životnost 5 let, cena včetně spojovacího materiálu a bateriového nosiče či stojanu</t>
  </si>
  <si>
    <t>232078700</t>
  </si>
  <si>
    <t>140</t>
  </si>
  <si>
    <t>7592940035</t>
  </si>
  <si>
    <t>Baterie Staniční akumulátory Pb blok 6V/7,2 Ah, VRLA, připojení faston F1-4,7mm, životnost 5 let, cena včetně spojovacího materiálu a bateriového nosiče či stojanu</t>
  </si>
  <si>
    <t>-415806733</t>
  </si>
  <si>
    <t>141</t>
  </si>
  <si>
    <t>7592940040</t>
  </si>
  <si>
    <t>Baterie Staniční akumulátory Pb blok 6V/12 Ah, VRLA, připojení faston F1-4,7mm, životnost 5 let, cena včetně spojovacího materiálu a bateriového nosiče či stojanu</t>
  </si>
  <si>
    <t>-831503047</t>
  </si>
  <si>
    <t>142</t>
  </si>
  <si>
    <t>7592940045</t>
  </si>
  <si>
    <t>Baterie Staniční akumulátory Pb blok 6V/12 Ah, VRLA, připojení faston F2-6,3mm, životnost 5 let, cena včetně spojovacího materiálu a bateriového nosiče či stojanu</t>
  </si>
  <si>
    <t>-1954982323</t>
  </si>
  <si>
    <t>143</t>
  </si>
  <si>
    <t>7592940050</t>
  </si>
  <si>
    <t>Baterie Staniční akumulátory Pb blok 6V/20 Ah, VRLA, připojení závit M5, životnost 5 let, cena včetně spojovacího materiálu a bateriového nosiče či stojanu</t>
  </si>
  <si>
    <t>771183653</t>
  </si>
  <si>
    <t>144</t>
  </si>
  <si>
    <t>7592940055</t>
  </si>
  <si>
    <t>Baterie Staniční akumulátory Pb blok 6V/1,3 Ah, VRLA, připojení faston F1-4,7mm, životnost 6-9 let, cena včetně spojovacího materiálu a bateriového nosiče či stojanu</t>
  </si>
  <si>
    <t>1482144644</t>
  </si>
  <si>
    <t>145</t>
  </si>
  <si>
    <t>7592940060</t>
  </si>
  <si>
    <t>Baterie Staniční akumulátory Pb blok 6V/3,4 Ah, VRLA, připojení faston F1-4,7mm, životnost 6-9 let, cena včetně spojovacího materiálu a bateriového nosiče či stojanu</t>
  </si>
  <si>
    <t>-1455517432</t>
  </si>
  <si>
    <t>146</t>
  </si>
  <si>
    <t>7592940065</t>
  </si>
  <si>
    <t>Baterie Staniční akumulátory Pb blok 6V/4,5 Ah, VRLA, připojení faston F1-4,7mm, životnost 6-9 let, cena včetně spojovacího materiálu a bateriového nosiče či stojanu</t>
  </si>
  <si>
    <t>-1467390677</t>
  </si>
  <si>
    <t>147</t>
  </si>
  <si>
    <t>7592940070</t>
  </si>
  <si>
    <t>Baterie Staniční akumulátory Pb blok 6V/7,2 Ah, VRLA, připojení faston F1-4,7mm, životnost 6-9 let, cena včetně spojovacího materiálu a bateriového nosiče či stojanu</t>
  </si>
  <si>
    <t>-1002915933</t>
  </si>
  <si>
    <t>148</t>
  </si>
  <si>
    <t>7592940075</t>
  </si>
  <si>
    <t>Baterie Staniční akumulátory Pb blok 6V/12 Ah, VRLA, připojení faston F1-4,7mm, životnost 6-9 let, cena včetně spojovacího materiálu a bateriového nosiče či stojanu</t>
  </si>
  <si>
    <t>1110973187</t>
  </si>
  <si>
    <t>149</t>
  </si>
  <si>
    <t>7592940080</t>
  </si>
  <si>
    <t>Baterie Staniční akumulátory Pb blok 6V/12 Ah, VRLA, připojení faston F2-6,3mm, životnost 6-9 let, cena včetně spojovacího materiálu a bateriového nosiče či stojanu</t>
  </si>
  <si>
    <t>-2018349985</t>
  </si>
  <si>
    <t>150</t>
  </si>
  <si>
    <t>7592940200</t>
  </si>
  <si>
    <t>Baterie Staniční akumulátory Pb blok 12V/0,8 Ah, VRLA, připojení konektor AMP, životnost 5 let, cena včetně spojovacího materiálu a bateriového nosiče či stojanu</t>
  </si>
  <si>
    <t>204561227</t>
  </si>
  <si>
    <t>151</t>
  </si>
  <si>
    <t>7592940205</t>
  </si>
  <si>
    <t>Baterie Staniční akumulátory Pb blok 12V/1,2 Ah, VRLA, připojení faston F1-4,7mm, životnost 5 let, cena včetně spojovacího materiálu a bateriového nosiče či stojanu</t>
  </si>
  <si>
    <t>-548416891</t>
  </si>
  <si>
    <t>152</t>
  </si>
  <si>
    <t>7592940210</t>
  </si>
  <si>
    <t>Baterie Staniční akumulátory Pb blok 12V/2 Ah, VRLA, připojení faston F1-4,7mm, životnost 5 let, cena včetně spojovacího materiálu a bateriového nosiče či stojanu</t>
  </si>
  <si>
    <t>-70553072</t>
  </si>
  <si>
    <t>153</t>
  </si>
  <si>
    <t>7592940215</t>
  </si>
  <si>
    <t>Baterie Staniční akumulátory Pb blok 12V/2,1 Ah, VRLA, připojení faston F1-4,7mm, životnost 5 let, cena včetně spojovacího materiálu a bateriového nosiče či stojanu</t>
  </si>
  <si>
    <t>1922289993</t>
  </si>
  <si>
    <t>154</t>
  </si>
  <si>
    <t>7592940220</t>
  </si>
  <si>
    <t>Baterie Staniční akumulátory Pb blok 12V/2,6 Ah, VRLA, připojení faston F1-4,7mm, životnost 5 let, cena včetně spojovacího materiálu a bateriového nosiče či stojanu</t>
  </si>
  <si>
    <t>589687071</t>
  </si>
  <si>
    <t>155</t>
  </si>
  <si>
    <t>7592940225</t>
  </si>
  <si>
    <t>Baterie Staniční akumulátory Pb blok 12V/2,9 Ah, VRLA, připojení faston F1-4,7mm, životnost 5 let, cena včetně spojovacího materiálu a bateriového nosiče či stojanu</t>
  </si>
  <si>
    <t>-1905593905</t>
  </si>
  <si>
    <t>156</t>
  </si>
  <si>
    <t>7592940230</t>
  </si>
  <si>
    <t>Baterie Staniční akumulátory Pb blok 12V/3,4 Ah, VRLA, připojení faston F1-4,7mm, životnost 5 let, cena včetně spojovacího materiálu a bateriového nosiče či stojanu</t>
  </si>
  <si>
    <t>764176613</t>
  </si>
  <si>
    <t>157</t>
  </si>
  <si>
    <t>7592940235</t>
  </si>
  <si>
    <t>Baterie Staniční akumulátory Pb blok 12V/5 Ah, VRLA, připojení faston F1-4,7mm, životnost 5 let, cena včetně spojovacího materiálu a bateriového nosiče či stojanu</t>
  </si>
  <si>
    <t>1667118020</t>
  </si>
  <si>
    <t>158</t>
  </si>
  <si>
    <t>7592940240</t>
  </si>
  <si>
    <t>Baterie Staniční akumulátory Pb blok 12V/5 Ah, VRLA, připojení faston F2-6,3mm, životnost 5 let, cena včetně spojovacího materiálu a bateriového nosiče či stojanu</t>
  </si>
  <si>
    <t>-270939497</t>
  </si>
  <si>
    <t>159</t>
  </si>
  <si>
    <t>7592940245</t>
  </si>
  <si>
    <t>Baterie Staniční akumulátory Pb blok 12V/7 Ah, VRLA, připojení faston F1-4,7mm, životnost 5 let, cena včetně spojovacího materiálu a bateriového nosiče či stojanu</t>
  </si>
  <si>
    <t>-1233115272</t>
  </si>
  <si>
    <t>160</t>
  </si>
  <si>
    <t>7592940250</t>
  </si>
  <si>
    <t>Baterie Staniční akumulátory Pb blok 12V/7 Ah, VRLA, připojení faston F2-6,3mm, životnost 5 let, cena včetně spojovacího materiálu a bateriového nosiče či stojanu</t>
  </si>
  <si>
    <t>1950849254</t>
  </si>
  <si>
    <t>161</t>
  </si>
  <si>
    <t>7592940255</t>
  </si>
  <si>
    <t>Baterie Staniční akumulátory Pb blok 12V/9 Ah, VRLA, připojení faston F2-6,3mm, životnost 5 let, cena včetně spojovacího materiálu a bateriového nosiče či stojanu</t>
  </si>
  <si>
    <t>878290369</t>
  </si>
  <si>
    <t>162</t>
  </si>
  <si>
    <t>7592940260</t>
  </si>
  <si>
    <t>Baterie Staniční akumulátory Pb blok 12V/12 Ah, VRLA, připojení faston F2-6,3mm, životnost 5 let, cena včetně spojovacího materiálu a bateriového nosiče či stojanu</t>
  </si>
  <si>
    <t>-588684485</t>
  </si>
  <si>
    <t>163</t>
  </si>
  <si>
    <t>7592940265</t>
  </si>
  <si>
    <t>Baterie Staniční akumulátory Pb blok 12V/14 Ah, VRLA, připojení faston F2-6,3mm, životnost 5 let, cena včetně spojovacího materiálu a bateriového nosiče či stojanu</t>
  </si>
  <si>
    <t>401330983</t>
  </si>
  <si>
    <t>164</t>
  </si>
  <si>
    <t>7592940300</t>
  </si>
  <si>
    <t>Baterie Staniční akumulátory Pb blok 12V/1,3 Ah, VRLA, připojení faston F1-4,7mm, životnost 6-9 let, cena včetně spojovacího materiálu a bateriového nosiče či stojanu</t>
  </si>
  <si>
    <t>-1630501006</t>
  </si>
  <si>
    <t>165</t>
  </si>
  <si>
    <t>7592940305</t>
  </si>
  <si>
    <t>Baterie Staniční akumulátory Pb blok 12V/2,2 Ah, VRLA, připojení faston F1-4,7mm, životnost 6-9 let, cena včetně spojovacího materiálu a bateriového nosiče či stojanu</t>
  </si>
  <si>
    <t>1299920264</t>
  </si>
  <si>
    <t>166</t>
  </si>
  <si>
    <t>7592940310</t>
  </si>
  <si>
    <t>Baterie Staniční akumulátory Pb blok 12V/3,4 Ah, VRLA, připojení faston F1-4,7mm, životnost 6-9 let, cena včetně spojovacího materiálu a bateriového nosiče či stojanu</t>
  </si>
  <si>
    <t>-599825264</t>
  </si>
  <si>
    <t>167</t>
  </si>
  <si>
    <t>7592940315</t>
  </si>
  <si>
    <t>Baterie Staniční akumulátory Pb blok 12V/7,2 Ah, VRLA, připojení faston F1-4,7mm, životnost 6-9 let, cena včetně spojovacího materiálu a bateriového nosiče či stojanu</t>
  </si>
  <si>
    <t>-5504165</t>
  </si>
  <si>
    <t>168</t>
  </si>
  <si>
    <t>7592940320</t>
  </si>
  <si>
    <t>Baterie Staniční akumulátory Pb blok 12V/7,2 Ah, VRLA, připojení faston F2-6,3mm, životnost 6-9 let, cena včetně spojovacího materiálu a bateriového nosiče či stojanu</t>
  </si>
  <si>
    <t>92855248</t>
  </si>
  <si>
    <t>169</t>
  </si>
  <si>
    <t>7592940325</t>
  </si>
  <si>
    <t>Baterie Staniční akumulátory Pb blok 12V/12 Ah, VRLA, připojení faston F2-6,3mm, životnost 6-9 let, cena včetně spojovacího materiálu a bateriového nosiče či stojanu</t>
  </si>
  <si>
    <t>1433372707</t>
  </si>
  <si>
    <t>170</t>
  </si>
  <si>
    <t>7592940335</t>
  </si>
  <si>
    <t>Baterie Staniční akumulátory Pb blok 12V/15 Ah, VRLA, připojení faston F2-6,3mm, životnost 6-9 let, cena včetně spojovacího materiálu a bateriového nosiče či stojanu</t>
  </si>
  <si>
    <t>515434781</t>
  </si>
  <si>
    <t>171</t>
  </si>
  <si>
    <t>7592940400</t>
  </si>
  <si>
    <t>Baterie Staniční akumulátory Pb blok 12V/7 Ah, VRLA, připojení faston F2-6,3mm, životnost 10 let, cena včetně spojovacího materiálu a bateriového nosiče či stojanu</t>
  </si>
  <si>
    <t>915097665</t>
  </si>
  <si>
    <t>172</t>
  </si>
  <si>
    <t>7592940410</t>
  </si>
  <si>
    <t>Baterie Staniční akumulátory Pb blok 12V/12 Ah, VRLA, připojení faston F2-6,3mm, životnost 10 let, cena včetně spojovacího materiálu a bateriového nosiče či stojanu</t>
  </si>
  <si>
    <t>911574232</t>
  </si>
  <si>
    <t>173</t>
  </si>
  <si>
    <t>7592940420</t>
  </si>
  <si>
    <t>Baterie Staniční akumulátory Pb blok 12V/18 Ah, VRLA, připojení závit M5, životnost 10 let, cena včetně spojovacího materiálu a bateriového nosiče či stojanu</t>
  </si>
  <si>
    <t>-1553924047</t>
  </si>
  <si>
    <t>174</t>
  </si>
  <si>
    <t>7592940450</t>
  </si>
  <si>
    <t>Baterie Staniční akumulátory Pb blok 12V/7,2 Ah, VRLA, připojení faston F2-6,3mm, životnost 10-12 let, cena včetně spojovacího materiálu a bateriového nosiče či stojanu</t>
  </si>
  <si>
    <t>1048572066</t>
  </si>
  <si>
    <t>175</t>
  </si>
  <si>
    <t>7592940460</t>
  </si>
  <si>
    <t>Baterie Staniční akumulátory Pb blok 12V/12 Ah, VRLA, připojení faston F2-6,3mm, životnost 10-12 let, cena včetně spojovacího materiálu a bateriového nosiče či stojanu</t>
  </si>
  <si>
    <t>805850475</t>
  </si>
  <si>
    <t>176</t>
  </si>
  <si>
    <t>7592940470</t>
  </si>
  <si>
    <t>Baterie Staniční akumulátory Pb blok 12V/17 Ah, VRLA, připojení oko M5, životnost 10-12 let, cena včetně spojovacího materiálu a bateriového nosiče či stojanu</t>
  </si>
  <si>
    <t>-491159692</t>
  </si>
  <si>
    <t>177</t>
  </si>
  <si>
    <t>7592940480</t>
  </si>
  <si>
    <t>Baterie Staniční akumulátory Pb blok 12V/20 Ah, VRLA, připojení oko M5, životnost 10-12 let, cena včetně spojovacího materiálu a bateriového nosiče či stojanu</t>
  </si>
  <si>
    <t>1848805024</t>
  </si>
  <si>
    <t>178</t>
  </si>
  <si>
    <t>7592990010</t>
  </si>
  <si>
    <t>Baterie Staniční akumulátory Šroub izolovaný bateriový M6 s poplastovanou hlavou</t>
  </si>
  <si>
    <t>666269761</t>
  </si>
  <si>
    <t>179</t>
  </si>
  <si>
    <t>7592990012</t>
  </si>
  <si>
    <t>Baterie Staniční akumulátory Šroub izolovaný bateriový M8 s poplastovanou hlavou</t>
  </si>
  <si>
    <t>857637498</t>
  </si>
  <si>
    <t>180</t>
  </si>
  <si>
    <t>7592990014</t>
  </si>
  <si>
    <t>Baterie Staniční akumulátory Šroub izolovaný bateriový M10 s poplastovanou hlavou</t>
  </si>
  <si>
    <t>-1363376762</t>
  </si>
  <si>
    <t>181</t>
  </si>
  <si>
    <t>7593000005</t>
  </si>
  <si>
    <t>Dobíječe, usměrňovače, napáječe Usměrňovač E230 G6/15, na polici/na zeď/na DIN lištu, základní stavová indikace opticky i bezpotenciálově, teplotní kompenzace</t>
  </si>
  <si>
    <t>1934540733</t>
  </si>
  <si>
    <t>182</t>
  </si>
  <si>
    <t>7593000010</t>
  </si>
  <si>
    <t>Dobíječe, usměrňovače, napáječe Usměrňovač E230 G12/25, na polici/na zeď/na DIN lištu, základní stavová indikace opticky i bezpotenciálově, teplotní kompenzace</t>
  </si>
  <si>
    <t>-497183524</t>
  </si>
  <si>
    <t>183</t>
  </si>
  <si>
    <t>7593000015</t>
  </si>
  <si>
    <t>Dobíječe, usměrňovače, napáječe Usměrňovač E230 G12x2/40, oceloplechová skříň 1200x600x400, základní stavová indikace opticky i bezpotenciálově, vyvedený střed</t>
  </si>
  <si>
    <t>1073299905</t>
  </si>
  <si>
    <t>184</t>
  </si>
  <si>
    <t>7593000020</t>
  </si>
  <si>
    <t>Dobíječe, usměrňovače, napáječe Usměrňovač E230 G24/25, na polici/na zeď/na DIN lištu, základní stavová indikace opticky i bezpotenciálově, teplotní kompenzace</t>
  </si>
  <si>
    <t>1756561154</t>
  </si>
  <si>
    <t>185</t>
  </si>
  <si>
    <t>7593000030</t>
  </si>
  <si>
    <t>Dobíječe, usměrňovače, napáječe Usměrňovač E230 G48/15, na polici/na zeď/na DIN lištu, základní stavová indikace opticky i bezpotenciálově, teplotní kompenzace</t>
  </si>
  <si>
    <t>1893046408</t>
  </si>
  <si>
    <t>186</t>
  </si>
  <si>
    <t>7593000040</t>
  </si>
  <si>
    <t>Dobíječe, usměrňovače, napáječe Usměrňovač E230 G24/12, ve vestavném modulovém provedení, základní stavová indikace opticky i bezpotenciálově</t>
  </si>
  <si>
    <t>-1644572223</t>
  </si>
  <si>
    <t>187</t>
  </si>
  <si>
    <t>7593000050</t>
  </si>
  <si>
    <t>Dobíječe, usměrňovače, napáječe Usměrňovač E230 G24/20, ve vestavném modulovém provedení, základní stavová indikace opticky i bezpotenciálově</t>
  </si>
  <si>
    <t>1328063741</t>
  </si>
  <si>
    <t>188</t>
  </si>
  <si>
    <t>7593000060</t>
  </si>
  <si>
    <t>Dobíječe, usměrňovače, napáječe Usměrňovač E230 G48/6, ve vestavném modulovém provedení, základní stavová indikace opticky i bezpotenciálově</t>
  </si>
  <si>
    <t>-1652390740</t>
  </si>
  <si>
    <t>189</t>
  </si>
  <si>
    <t>7593000070</t>
  </si>
  <si>
    <t>Dobíječe, usměrňovače, napáječe Usměrňovač E230 G24/20, oceloplechová prosklená nástěnná skříň 600x600x250, základní stavová indikace opticky</t>
  </si>
  <si>
    <t>-2089252094</t>
  </si>
  <si>
    <t>190</t>
  </si>
  <si>
    <t>7593000080</t>
  </si>
  <si>
    <t>Dobíječe, usměrňovače, napáječe Usměrňovač E230 G24/20, oceloplechová nástěnná skříň 700x500x500, rozšířená stavová indikace opticky i bezpotenciálově, autoamtické testování baterie, programovatelná nabíjecí automatika.</t>
  </si>
  <si>
    <t>-1137837342</t>
  </si>
  <si>
    <t>191</t>
  </si>
  <si>
    <t>7593000090</t>
  </si>
  <si>
    <t>Dobíječe, usměrňovače, napáječe Usměrňovač E230 G24/40, oceloplechová nástěnná skříň 700x500x500, rozšířená stavová indikace opticky i bezpotenciálově, autoamtické testování baterie, programovatelná nabíjecí automatika.</t>
  </si>
  <si>
    <t>918458302</t>
  </si>
  <si>
    <t>192</t>
  </si>
  <si>
    <t>7593000110</t>
  </si>
  <si>
    <t>Dobíječe, usměrňovače, napáječe Usměrňovač E230 G24/60, stacionární oceloplechová skříň 1500x600x600, rozšířená stavová indikace opticky i bezpotenciálově, autoamtické testování baterie, programovatelná nabíjecí automatika.</t>
  </si>
  <si>
    <t>50802776</t>
  </si>
  <si>
    <t>193</t>
  </si>
  <si>
    <t>7593000120</t>
  </si>
  <si>
    <t>Dobíječe, usměrňovače, napáječe Usměrňovač D400 G24/20, oceloplechová prosklená nástěnná skříň 600x600x250, základní stavová indikace opticky</t>
  </si>
  <si>
    <t>171664650</t>
  </si>
  <si>
    <t>194</t>
  </si>
  <si>
    <t>7593000130</t>
  </si>
  <si>
    <t>Dobíječe, usměrňovače, napáječe Usměrňovač D400 G24/30, oceloplechová prosklená nástěnná skříň 600x600x250, základní stavová indikace opticky</t>
  </si>
  <si>
    <t>1445643248</t>
  </si>
  <si>
    <t>195</t>
  </si>
  <si>
    <t>7593000140</t>
  </si>
  <si>
    <t>Dobíječe, usměrňovače, napáječe Usměrňovač D400 G24/40, oceloplechová prosklená nástěnná skříň 600x600x250, základní stavová indikace opticky</t>
  </si>
  <si>
    <t>-64638854</t>
  </si>
  <si>
    <t>196</t>
  </si>
  <si>
    <t>7593000150</t>
  </si>
  <si>
    <t>Dobíječe, usměrňovače, napáječe Usměrňovač D400 G24/60, oceloplechová prosklená nástěnná skříň 600x600x250, základní stavová indikace opticky</t>
  </si>
  <si>
    <t>1884411251</t>
  </si>
  <si>
    <t>197</t>
  </si>
  <si>
    <t>7593000160</t>
  </si>
  <si>
    <t>Dobíječe, usměrňovače, napáječe Usměrňovač D400 G24/40,oceloplechová skříň 750x550x450, základní stavová indikace opticky i bezpotenciálově</t>
  </si>
  <si>
    <t>-773218971</t>
  </si>
  <si>
    <t>198</t>
  </si>
  <si>
    <t>7593000170</t>
  </si>
  <si>
    <t>Dobíječe, usměrňovače, napáječe Usměrňovač D400 G24/40, oceloplechová skříň 1200x600x400, základní stavová indikace opticky i bezpotenciálově</t>
  </si>
  <si>
    <t>1957773746</t>
  </si>
  <si>
    <t>199</t>
  </si>
  <si>
    <t>7593000180</t>
  </si>
  <si>
    <t>Dobíječe, usměrňovače, napáječe Usměrňovač D400 G24/50, oceloplechová skříň 1200x600x400, základní stavová indikace opticky i bezpotenciálově</t>
  </si>
  <si>
    <t>-2110256888</t>
  </si>
  <si>
    <t>200</t>
  </si>
  <si>
    <t>7593000190</t>
  </si>
  <si>
    <t>Dobíječe, usměrňovače, napáječe Usměrňovač D400 G24/50, oceloplechová skříň 1200x600x400, rozšířená stavová indikace opticky i bezpotenciálově</t>
  </si>
  <si>
    <t>-1397304465</t>
  </si>
  <si>
    <t>201</t>
  </si>
  <si>
    <t>7593000200</t>
  </si>
  <si>
    <t>Dobíječe, usměrňovače, napáječe Usměrňovač D400 G24/60, oceloplechová skříň 1200x600x400, základní stavová indikace opticky i bezpotenciálově</t>
  </si>
  <si>
    <t>1973997363</t>
  </si>
  <si>
    <t>202</t>
  </si>
  <si>
    <t>7593000210</t>
  </si>
  <si>
    <t>Dobíječe, usměrňovače, napáječe Usměrňovač D400 G24/60, oceloplechová skříň 1200x600x400, rozšířená stavová indikace opticky i bezpotenciálově</t>
  </si>
  <si>
    <t>434610126</t>
  </si>
  <si>
    <t>203</t>
  </si>
  <si>
    <t>7593000220</t>
  </si>
  <si>
    <t>Dobíječe, usměrňovače, napáječe Usměrňovač D400 G24/80, oceloplechová skříň 1200x600x400, základní stavová indikace opticky i bezpotenciálově</t>
  </si>
  <si>
    <t>-176804668</t>
  </si>
  <si>
    <t>204</t>
  </si>
  <si>
    <t>7593000246</t>
  </si>
  <si>
    <t>Dobíječe, usměrňovače, napáječe Usměrňovač D400 G24/120, oceloplechová skříň 1800x600x600, rozšířená stavová indikace opticky i bezpotenciálově</t>
  </si>
  <si>
    <t>-315408504</t>
  </si>
  <si>
    <t>205</t>
  </si>
  <si>
    <t>7593000230</t>
  </si>
  <si>
    <t>Dobíječe, usměrňovače, napáječe Usměrňovač D400 G24/80, oceloplechová skříň 1200x600x400, rozšířená stavová indikace opticky i bezpotenciálově</t>
  </si>
  <si>
    <t>-1447455809</t>
  </si>
  <si>
    <t>206</t>
  </si>
  <si>
    <t>7593000236</t>
  </si>
  <si>
    <t>Dobíječe, usměrňovače, napáječe Usměrňovač D400 G24/100, oceloplechová skříň 1800x600x600, základní stavová indikace opticky i bezpotenciálově</t>
  </si>
  <si>
    <t>-2004630593</t>
  </si>
  <si>
    <t>207</t>
  </si>
  <si>
    <t>7593000238</t>
  </si>
  <si>
    <t>Dobíječe, usměrňovače, napáječe Usměrňovač D400 G24/100, oceloplechová skříň 1800x600x600, rozšířená stavová indikace opticky i bezpotenciálově</t>
  </si>
  <si>
    <t>-786186769</t>
  </si>
  <si>
    <t>208</t>
  </si>
  <si>
    <t>7593000244</t>
  </si>
  <si>
    <t>Dobíječe, usměrňovače, napáječe Usměrňovač D400 G24/120, oceloplechová skříň 1800x600x600, základní stavová indikace opticky i bezpotenciálově</t>
  </si>
  <si>
    <t>-1988751940</t>
  </si>
  <si>
    <t>209</t>
  </si>
  <si>
    <t>7593000252</t>
  </si>
  <si>
    <t>Dobíječe, usměrňovače, napáječe Usměrňovač D400 G24/200, oceloplechová skříň 1800x600x600, základní stavová indikace opticky i bezpotenciálově</t>
  </si>
  <si>
    <t>-1000032756</t>
  </si>
  <si>
    <t>210</t>
  </si>
  <si>
    <t>7593000254</t>
  </si>
  <si>
    <t>Dobíječe, usměrňovače, napáječe Usměrňovač D400 G24/200, oceloplechová skříň 1800x600x600, rozšířená stavová indikace opticky i bezpotenciálově</t>
  </si>
  <si>
    <t>180187200</t>
  </si>
  <si>
    <t>211</t>
  </si>
  <si>
    <t>7593000260</t>
  </si>
  <si>
    <t>Dobíječe, usměrňovače, napáječe Usměrňovač D400 G24/80, stacionární oceloplechová skříň 1500x600x600, rozšířená stavová indikace opticky i bezpotenciálově, autoamtické testování baterie, programovatelná nabíjecí automatika.</t>
  </si>
  <si>
    <t>1282915914</t>
  </si>
  <si>
    <t>212</t>
  </si>
  <si>
    <t>7593000270</t>
  </si>
  <si>
    <t>Dobíječe, usměrňovače, napáječe Usměrňovač D400 G24/100, stacionární oceloplechová skříň 1500x600x600, rozšířená stavová indikace opticky i bezpotenciálově, autoamtické testování baterie, programovatelná nabíjecí automatika.</t>
  </si>
  <si>
    <t>-1695917997</t>
  </si>
  <si>
    <t>213</t>
  </si>
  <si>
    <t>7593000280</t>
  </si>
  <si>
    <t>Dobíječe, usměrňovače, napáječe Usměrňovač D400 G24/125, stacionární oceloplechová skříň 1500x600x600, rozšířená stavová indikace opticky i bezpotenciálově, autoamtické testování baterie, programovatelná nabíjecí automatika.</t>
  </si>
  <si>
    <t>1271281666</t>
  </si>
  <si>
    <t>214</t>
  </si>
  <si>
    <t>7593000290</t>
  </si>
  <si>
    <t>Dobíječe, usměrňovače, napáječe Usměrňovač D400 G108/50, stacionární oceloplechová skříň 1500x600x600, rozšířená stavová indikace opticky i bezpotenciálově</t>
  </si>
  <si>
    <t>801023821</t>
  </si>
  <si>
    <t>215</t>
  </si>
  <si>
    <t>K</t>
  </si>
  <si>
    <t>7499151010</t>
  </si>
  <si>
    <t>Dokončovací práce na elektrickém zařízení</t>
  </si>
  <si>
    <t>hod</t>
  </si>
  <si>
    <t>-161665864</t>
  </si>
  <si>
    <t>Dokončovací práce na elektrickém zařízení - uvádění zařízení do provozu, drobné montážní práce v rozvaděčích, koordinaci se zhotoviteli souvisejících zařízení apod.</t>
  </si>
  <si>
    <t>216</t>
  </si>
  <si>
    <t>7499151020</t>
  </si>
  <si>
    <t>Dokončovací práce úprava zapojení stávajících kabelových skříní/rozvaděčů</t>
  </si>
  <si>
    <t>-1454083281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</si>
  <si>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</si>
  <si>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217</t>
  </si>
  <si>
    <t>7592904115</t>
  </si>
  <si>
    <t>Servis článku/bloku niklokadmiového kapacity přes 50 do 100 Ah</t>
  </si>
  <si>
    <t>-2028884813</t>
  </si>
  <si>
    <t>Servis článku/bloku niklokadmiového kapacity přes 50 do 100 Ah - odstranění hrubých nečistot, vstupní prohlídka vč. kompletního proměření, demontáž článků z nosiče, karbonizace, vylití starého elektrolytu, výplach DEMi vodou, nalití nového elektrolytu, likvidace starého elektrolytu, očištěni a neutralizace povrchu jednotlivých článků, vlastní kapacitní zkouška pomocí digitální technologie FZ 80 dle ČSN EN 60 623, vyhodnocení kapacitní zkoušky včetně protokolu o zkoušce, roztřídění článků dle naměřených kapacit, neutralizace a jemné čištění, oprava nosičů a víček, montáž článků zpět do nosiče dle určeného pořadí. Předání zákazníkovi vč. protokolu</t>
  </si>
  <si>
    <t>218</t>
  </si>
  <si>
    <t>7592904120</t>
  </si>
  <si>
    <t>Servis článku/bloku niklokadmiového kapacity přes 100 do 250 Ah</t>
  </si>
  <si>
    <t>-718362882</t>
  </si>
  <si>
    <t>Servis článku/bloku niklokadmiového kapacity přes 100 do 250 Ah - odstranění hrubých nečistot, vstupní prohlídka vč. kompletního proměření, demontáž článků z nosiče, karbonizace, vylití starého elektrolytu, výplach DEMi vodou, nalití nového elektrolytu, likvidace starého elektrolytu, očištěni a neutralizace povrchu jednotlivých článků, vlastní kapacitní zkouška pomocí digitální technologie FZ 80 dle ČSN EN 60 623, vyhodnocení kapacitní zkoušky včetně protokolu o zkoušce, roztřídění článků dle naměřených kapacit, neutralizace a jemné čištění, oprava nosičů a víček, montáž článků zpět do nosiče dle určeného pořadí. Předání zákazníkovi vč. protokolu</t>
  </si>
  <si>
    <t>219</t>
  </si>
  <si>
    <t>7592904125</t>
  </si>
  <si>
    <t>Servis článku/bloku niklokadmiového kapacity přes 250 do 550 Ah</t>
  </si>
  <si>
    <t>2019923434</t>
  </si>
  <si>
    <t>Servis článku/bloku niklokadmiového kapacity přes 250 do 550 Ah - odstranění hrubých nečistot, vstupní prohlídka vč. kompletního proměření, demontáž článků z nosiče, karbonizace, vylití starého elektrolytu, výplach DEMi vodou, nalití nového elektrolytu, likvidace starého elektrolytu, očištěni a neutralizace povrchu jednotlivých článků, vlastní kapacitní zkouška pomocí digitální technologie FZ 80 dle ČSN EN 60 623, vyhodnocení kapacitní zkoušky včetně protokolu o zkoušce, roztřídění článků dle naměřených kapacit, neutralizace a jemné čištění, oprava nosičů a víček, montáž článků zpět do nosiče dle určeného pořadí. Předání zákazníkovi vč. protokolu</t>
  </si>
  <si>
    <t>220</t>
  </si>
  <si>
    <t>7592905010</t>
  </si>
  <si>
    <t>Montáž článku niklokadmiového kapacity do 200 Ah</t>
  </si>
  <si>
    <t>1401850858</t>
  </si>
  <si>
    <t>Montáž článku niklokadmiového kapacity do 200 Ah - postavení článku, připojení vodičů, ochrana svorek vazelinou, změření napětí, kontrola elektrolytu s případným doplněním destilovanou vodou</t>
  </si>
  <si>
    <t>221</t>
  </si>
  <si>
    <t>7592905012</t>
  </si>
  <si>
    <t>Montáž článku niklokadmiového kapacity přes 200 Ah</t>
  </si>
  <si>
    <t>1881636266</t>
  </si>
  <si>
    <t>Montáž článku niklokadmiového kapacity přes 200 Ah - postavení článku, připojení vodičů, ochrana svorek vazelinou, změření napětí, kontrola elektrolytu s případným doplněním destilovanou vodou</t>
  </si>
  <si>
    <t>222</t>
  </si>
  <si>
    <t>7592905020</t>
  </si>
  <si>
    <t>Montáž bloku baterie niklokadmiové kapacity do 200 Ah</t>
  </si>
  <si>
    <t>-675690294</t>
  </si>
  <si>
    <t>Montáž bloku baterie niklokadmiové kapacity do 200 Ah - postavení článku, připojení vodičů, ochrana svorek vazelinou, změření napětí, u tekutých baterií kontrola elektrolytu s případným doplněním destilovanou vodou</t>
  </si>
  <si>
    <t>223</t>
  </si>
  <si>
    <t>7592905022</t>
  </si>
  <si>
    <t>Montáž bloku baterie niklokadmiové kapacity přes 200 Ah</t>
  </si>
  <si>
    <t>678625984</t>
  </si>
  <si>
    <t>Montáž bloku baterie niklokadmiové kapacity přes 200 Ah - postavení článku, připojení vodičů, ochrana svorek vazelinou, změření napětí, u tekutých baterií kontrola elektrolytu s případným doplněním destilovanou vodou</t>
  </si>
  <si>
    <t>224</t>
  </si>
  <si>
    <t>7592905030</t>
  </si>
  <si>
    <t>Montáž bloku baterie olověné 2 V a 4 V kapacity do 200 Ah</t>
  </si>
  <si>
    <t>-2084382209</t>
  </si>
  <si>
    <t>Montáž bloku baterie olověné 2 V a 4 V kapacity do 200 Ah - postavení článku, připojení vodičů, ochrana svorek vazelinou, změření napětí, u tekutých baterií kontrola elektrolytu s případným doplněním destilovanou vodou</t>
  </si>
  <si>
    <t>225</t>
  </si>
  <si>
    <t>7592905032</t>
  </si>
  <si>
    <t>Montáž bloku baterie olověné 2 V a 4 V kapacity přes 200 Ah</t>
  </si>
  <si>
    <t>-1679511352</t>
  </si>
  <si>
    <t>Montáž bloku baterie olověné 2 V a 4 V kapacity přes 200 Ah - postavení článku, připojení vodičů, ochrana svorek vazelinou, změření napětí, u tekutých baterií kontrola elektrolytu s případným doplněním destilovanou vodou</t>
  </si>
  <si>
    <t>226</t>
  </si>
  <si>
    <t>7592905040</t>
  </si>
  <si>
    <t>Montáž bloku baterie olověné 6 V a 12 V kapacity do 200 Ah</t>
  </si>
  <si>
    <t>1986509840</t>
  </si>
  <si>
    <t>Montáž bloku baterie olověné 6 V a 12 V kapacity do 200 Ah - postavení článku, připojení vodičů, ochrana svorek vazelinou, změření napětí, u tekutých baterií kontrola elektrolytu s případným doplněním destilovanou vodou</t>
  </si>
  <si>
    <t>227</t>
  </si>
  <si>
    <t>7592905042</t>
  </si>
  <si>
    <t>Montáž bloku baterie olověné 6 V a 12 V kapacity přes 200 Ah</t>
  </si>
  <si>
    <t>945814276</t>
  </si>
  <si>
    <t>Montáž bloku baterie olověné 6 V a 12 V kapacity přes 200 Ah - postavení článku, připojení vodičů, ochrana svorek vazelinou, změření napětí, u tekutých baterií kontrola elektrolytu s případným doplněním destilovanou vodou</t>
  </si>
  <si>
    <t>228</t>
  </si>
  <si>
    <t>7592905050</t>
  </si>
  <si>
    <t>Montáž bloku baterie olověné 24 V a 48 V kapacity do 50 Ah</t>
  </si>
  <si>
    <t>-1821919733</t>
  </si>
  <si>
    <t>Montáž bloku baterie olověné 24 V a 48 V kapacity do 50 Ah - postavení článku, připojení vodičů, ochrana svorek vazelinou, změření napětí, u tekutých baterií kontrola elektrolytu s případným doplněním destilovanou vodou</t>
  </si>
  <si>
    <t>229</t>
  </si>
  <si>
    <t>7592905052</t>
  </si>
  <si>
    <t>Montáž bloku baterie olověné 24 V a 48 V kapacity přes 50 Ah</t>
  </si>
  <si>
    <t>682905527</t>
  </si>
  <si>
    <t>Montáž bloku baterie olověné 24 V a 48 V kapacity přes 50 Ah - postavení článku, připojení vodičů, ochrana svorek vazelinou, změření napětí, u tekutých baterií kontrola elektrolytu s případným doplněním destilovanou vodou</t>
  </si>
  <si>
    <t>230</t>
  </si>
  <si>
    <t>7592905070</t>
  </si>
  <si>
    <t>Montáž rekombinační zátky do 300 Ah</t>
  </si>
  <si>
    <t>-1148187626</t>
  </si>
  <si>
    <t>231</t>
  </si>
  <si>
    <t>7592905072</t>
  </si>
  <si>
    <t>Montáž rekombinační zátky nad 300 Ah</t>
  </si>
  <si>
    <t>-1993887443</t>
  </si>
  <si>
    <t>232</t>
  </si>
  <si>
    <t>7592907010</t>
  </si>
  <si>
    <t>Demontáž článku niklokadmiového kapacity do 200 Ah</t>
  </si>
  <si>
    <t>-1256664799</t>
  </si>
  <si>
    <t>233</t>
  </si>
  <si>
    <t>7592907012</t>
  </si>
  <si>
    <t>Demontáž článku niklokadmiového kapacity přes 200 Ah</t>
  </si>
  <si>
    <t>1008090444</t>
  </si>
  <si>
    <t>234</t>
  </si>
  <si>
    <t>7592907020</t>
  </si>
  <si>
    <t>Demontáž bloku baterie niklokadmiové kapacity do 200 Ah</t>
  </si>
  <si>
    <t>-1855292593</t>
  </si>
  <si>
    <t>235</t>
  </si>
  <si>
    <t>7592907022</t>
  </si>
  <si>
    <t>Demontáž bloku baterie niklokadmiové kapacity přes 200 Ah</t>
  </si>
  <si>
    <t>1145964557</t>
  </si>
  <si>
    <t>236</t>
  </si>
  <si>
    <t>7592907030</t>
  </si>
  <si>
    <t>Demontáž bloku baterie olověné 2 V a 4 V kapacity do 200 Ah</t>
  </si>
  <si>
    <t>-1089906202</t>
  </si>
  <si>
    <t>237</t>
  </si>
  <si>
    <t>7592907032</t>
  </si>
  <si>
    <t>Demontáž bloku baterie olověné 2 V a 4 V kapacity přes 200 Ah</t>
  </si>
  <si>
    <t>1634784097</t>
  </si>
  <si>
    <t>238</t>
  </si>
  <si>
    <t>7592907040</t>
  </si>
  <si>
    <t>Demontáž bloku baterie olověné 6 V a 12 V kapacity do 200 Ah</t>
  </si>
  <si>
    <t>1919240657</t>
  </si>
  <si>
    <t>239</t>
  </si>
  <si>
    <t>7592907042</t>
  </si>
  <si>
    <t>Demontáž bloku baterie olověné 6 V a 12 V kapacity přes 200 Ah</t>
  </si>
  <si>
    <t>-506210515</t>
  </si>
  <si>
    <t>240</t>
  </si>
  <si>
    <t>7592907050</t>
  </si>
  <si>
    <t>Demontáž bloku baterie olověné 24 V a 48 V kapacity do 50 Ah</t>
  </si>
  <si>
    <t>523307376</t>
  </si>
  <si>
    <t>241</t>
  </si>
  <si>
    <t>7592907052</t>
  </si>
  <si>
    <t>Demontáž bloku baterie olověné 24 V a 48 V kapacity přes 50 Ah</t>
  </si>
  <si>
    <t>-1126871403</t>
  </si>
  <si>
    <t>242</t>
  </si>
  <si>
    <t>7592907070</t>
  </si>
  <si>
    <t>Demontáž rekombinační zátky do 300 Ah</t>
  </si>
  <si>
    <t>773269442</t>
  </si>
  <si>
    <t>243</t>
  </si>
  <si>
    <t>7592907072</t>
  </si>
  <si>
    <t>Demontáž rekombinační zátky nad 300 Ah</t>
  </si>
  <si>
    <t>360328300</t>
  </si>
  <si>
    <t>244</t>
  </si>
  <si>
    <t>7593003010</t>
  </si>
  <si>
    <t>Výměna baterie v UPS pro kancelářské použití</t>
  </si>
  <si>
    <t>1045265097</t>
  </si>
  <si>
    <t>245</t>
  </si>
  <si>
    <t>7593005010</t>
  </si>
  <si>
    <t>Montáž dobíječe, usměrňovače, napáječe do stojanové řady</t>
  </si>
  <si>
    <t>116761499</t>
  </si>
  <si>
    <t>Montáž dobíječe, usměrňovače, napáječe do stojanové řady - včetně připojení vodičů elektrické sítě ss rozvodu a uzemnění, přezkoušení funkce</t>
  </si>
  <si>
    <t>246</t>
  </si>
  <si>
    <t>7593005012</t>
  </si>
  <si>
    <t>Montáž dobíječe, usměrňovače, napáječe nástěnného</t>
  </si>
  <si>
    <t>1918270703</t>
  </si>
  <si>
    <t>Montáž dobíječe, usměrňovače, napáječe nástěnného - včetně připojení vodičů elektrické sítě ss rozvodu a uzemnění, přezkoušení funkce</t>
  </si>
  <si>
    <t>247</t>
  </si>
  <si>
    <t>7593005020</t>
  </si>
  <si>
    <t>Montáž dobíječe, usměrňovače, napáječe skříňového nízkého</t>
  </si>
  <si>
    <t>2031556198</t>
  </si>
  <si>
    <t>Montáž dobíječe, usměrňovače, napáječe skříňového nízkého - včetně připojení vodičů elektrické sítě ss rozvodu a uzemnění, přezkoušení funkce</t>
  </si>
  <si>
    <t>248</t>
  </si>
  <si>
    <t>7593005022</t>
  </si>
  <si>
    <t>Montáž dobíječe, usměrňovače, napáječe skříňového vysokého</t>
  </si>
  <si>
    <t>-1816315415</t>
  </si>
  <si>
    <t>Montáž dobíječe, usměrňovače, napáječe skříňového vysokého - včetně připojení vodičů elektrické sítě ss rozvodu a uzemnění, přezkoušení funkce</t>
  </si>
  <si>
    <t>249</t>
  </si>
  <si>
    <t>7593005030</t>
  </si>
  <si>
    <t>Montáž usměrňovačů a napáječů s rozv.polem tf. rozvaděče</t>
  </si>
  <si>
    <t>-1358836435</t>
  </si>
  <si>
    <t>Montáž usměrňovačů a napáječů s rozv.polem tf. rozvaděče - včetně připojení vodičů, přezkoušení funkce</t>
  </si>
  <si>
    <t>250</t>
  </si>
  <si>
    <t>7593005040</t>
  </si>
  <si>
    <t>Montáž zdroje síťového</t>
  </si>
  <si>
    <t>-2075307715</t>
  </si>
  <si>
    <t>Montáž zdroje síťového - se zapojením vodičů a přezkoušení funkce</t>
  </si>
  <si>
    <t>251</t>
  </si>
  <si>
    <t>7593005042</t>
  </si>
  <si>
    <t>Montáž zdroje napájecího</t>
  </si>
  <si>
    <t>-1540799178</t>
  </si>
  <si>
    <t>Montáž zdroje napájecího - se zapojením vodičů a přezkoušení funkce</t>
  </si>
  <si>
    <t>252</t>
  </si>
  <si>
    <t>7593007010</t>
  </si>
  <si>
    <t>Demontáž dobíječe, usměrňovače, napáječe ze stojanové řady</t>
  </si>
  <si>
    <t>-396915733</t>
  </si>
  <si>
    <t>253</t>
  </si>
  <si>
    <t>7593007012</t>
  </si>
  <si>
    <t>Demontáž dobíječe, usměrňovače, napáječe nástěnného</t>
  </si>
  <si>
    <t>-1307040246</t>
  </si>
  <si>
    <t>254</t>
  </si>
  <si>
    <t>7593007020</t>
  </si>
  <si>
    <t>Demontáž dobíječe, usměrňovače, napáječe skříňového nízkého</t>
  </si>
  <si>
    <t>1745026322</t>
  </si>
  <si>
    <t>255</t>
  </si>
  <si>
    <t>7593007022</t>
  </si>
  <si>
    <t>Demontáž dobíječe, usměrňovače, napáječe skříňového vysokého</t>
  </si>
  <si>
    <t>-1518036917</t>
  </si>
  <si>
    <t>256</t>
  </si>
  <si>
    <t>7593007030</t>
  </si>
  <si>
    <t>Demontáž usměrňovačů a napáječů s rozv.polem tf. rozvaděče</t>
  </si>
  <si>
    <t>-493549861</t>
  </si>
  <si>
    <t>257</t>
  </si>
  <si>
    <t>7593007040</t>
  </si>
  <si>
    <t>Demontáž zdroje síťového</t>
  </si>
  <si>
    <t>-1357206736</t>
  </si>
  <si>
    <t>258</t>
  </si>
  <si>
    <t>7593007042</t>
  </si>
  <si>
    <t>Demontáž zdroje napájecího</t>
  </si>
  <si>
    <t>-1718541709</t>
  </si>
  <si>
    <t>259</t>
  </si>
  <si>
    <t>7593315425</t>
  </si>
  <si>
    <t>Zhotovení jednoho zapojení při volné vazbě</t>
  </si>
  <si>
    <t>-123786412</t>
  </si>
  <si>
    <t>Zhotovení jednoho zapojení při volné vazbě - naměření vodiče, zatažení a připojení</t>
  </si>
  <si>
    <t>260</t>
  </si>
  <si>
    <t>7593317010</t>
  </si>
  <si>
    <t>Zrušení jednoho zapojení při volné vazbě</t>
  </si>
  <si>
    <t>-591944964</t>
  </si>
  <si>
    <t>Zrušení jednoho zapojení při volné vazbě - odpojení vodiče a jeho vytažení</t>
  </si>
  <si>
    <t>261</t>
  </si>
  <si>
    <t>7593335040</t>
  </si>
  <si>
    <t>Montáž malorozměrného relé</t>
  </si>
  <si>
    <t>-1689864071</t>
  </si>
  <si>
    <t>262</t>
  </si>
  <si>
    <t>7593337040</t>
  </si>
  <si>
    <t>Demontáž malorozměrného relé</t>
  </si>
  <si>
    <t>1753638295</t>
  </si>
  <si>
    <t>263</t>
  </si>
  <si>
    <t>7593333010</t>
  </si>
  <si>
    <t>Testování relé malorozměrového NMŠ(M)1</t>
  </si>
  <si>
    <t>-198158827</t>
  </si>
  <si>
    <t>Testování relé malorozměrového NMŠ(M)1 - očištění vnějších částí relé, upnutí relé do zásuvky testovací soupravy, zadání identifikačních údajů relé do programu testovací soupravy, zadání a provedení dvacetinásobného přítahu a odpadu relé, provedení testu stavu závazných elektrických parametrů, vyjmutí relé z testovací soupravy, vyplnění kontrolního štítku a jeho umístění na relé, provedení stanovených záznamů o provedeném testování, archivace - tisk protokolu</t>
  </si>
  <si>
    <t>264</t>
  </si>
  <si>
    <t>7593333990</t>
  </si>
  <si>
    <t>Hodinová zúčtovací sazba pro opravu elektronických prvků a zařízení</t>
  </si>
  <si>
    <t>760444570</t>
  </si>
  <si>
    <t>265</t>
  </si>
  <si>
    <t>7598095065</t>
  </si>
  <si>
    <t>Přezkoušení a regulace napájecího obvodu za 1 napájecí sběrnici</t>
  </si>
  <si>
    <t>1235075544</t>
  </si>
  <si>
    <t>Přezkoušení a regulace napájecího obvodu za 1 napájecí sběrnici - kontrola zapojení, regulace a přezkoušení sběrnice</t>
  </si>
  <si>
    <t>266</t>
  </si>
  <si>
    <t>7598095225</t>
  </si>
  <si>
    <t>Kapacitní zkouška baterie staniční (bez ohledu na počet článků)</t>
  </si>
  <si>
    <t>-745574149</t>
  </si>
  <si>
    <t>267</t>
  </si>
  <si>
    <t>7598095667</t>
  </si>
  <si>
    <t>Vyhotovení revizní zprávy pro napájecí zdroj jedné napěťové soustavy</t>
  </si>
  <si>
    <t>328648691</t>
  </si>
  <si>
    <t>Vyhotovení revizní zprávy pro napájecí zdroj jedné napěťové soustavy - vykonání prohlídky a zkoušky pro napájení elektrického zařízení včetně vyhotovení revizní zprávy podle vyhl. 100/1995 Sb. a norem ČSN, UNZ jedné frekvence, UPS v RACK apod.</t>
  </si>
  <si>
    <t>268</t>
  </si>
  <si>
    <t>9901000100</t>
  </si>
  <si>
    <t>Doprava materiálu mechanizací o nosnosti do 3,5 t elektrosoučástek, montážního materiálu, kameniva, písku, dlažebních kostek, suti, atd. do 10 km</t>
  </si>
  <si>
    <t>-1970272235</t>
  </si>
  <si>
    <t>Doprava materiálu mechanizací o nosnosti do 3,5 t elektrosoučástek, montážního materiálu, kameniva, písku, dlažebních kostek, suti, atd. do 10 km Poznámka: 1. Ceny jsou určeny pro dopravu silničními i kolejovými vozidly. 2. V cenách dopravy jsou započteny náklady na přepravu materiálu na místo určení včetně složení a poplatku za použití dopravní cesty.</t>
  </si>
  <si>
    <t>269</t>
  </si>
  <si>
    <t>9901009200</t>
  </si>
  <si>
    <t>Doprava materiálu mechanizací o nosnosti do 3,5 t elektrosoučástek, montážního materiálu, kameniva, písku, dlažebních kostek, suti, atd. příplatek za každých dalších 10 km</t>
  </si>
  <si>
    <t>-734640540</t>
  </si>
  <si>
    <t>Doprava materiálu mechanizací o nosnosti do 3,5 t elektrosoučástek, montážního materiálu, kameniva, písku, dlažebních kostek, suti, atd.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</si>
  <si>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270</t>
  </si>
  <si>
    <t>9902900100</t>
  </si>
  <si>
    <t>Naložení sypanin, drobného kusového materiálu, suti</t>
  </si>
  <si>
    <t>t</t>
  </si>
  <si>
    <t>1364684589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</si>
  <si>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</si>
  <si>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271</t>
  </si>
  <si>
    <t>9902900200</t>
  </si>
  <si>
    <t>Naložení objemnějšího kusového materiálu, vybouraných hmot</t>
  </si>
  <si>
    <t>1393914236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</si>
  <si>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</si>
  <si>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272</t>
  </si>
  <si>
    <t>9902900300</t>
  </si>
  <si>
    <t>Složení sypanin, drobného kusového materiálu, suti</t>
  </si>
  <si>
    <t>-2115990217</t>
  </si>
  <si>
    <t>Složení sypanin, drobného kusového materiálu, suti Poznámka: 1. Ceny jsou určeny pro skládání materiálu z vlastních zásob objednatele.</t>
  </si>
  <si>
    <t>273</t>
  </si>
  <si>
    <t>9902900400</t>
  </si>
  <si>
    <t>Složení objemnějšího kusového materiálu, vybouraných hmot</t>
  </si>
  <si>
    <t>-2091389968</t>
  </si>
  <si>
    <t>Složení objemnějšího kusového materiálu, vybouraných hmot Poznámka: 1. Ceny jsou určeny pro skládání materiálu z vlastních zásob objednatele.</t>
  </si>
  <si>
    <t>274</t>
  </si>
  <si>
    <t>9909000100</t>
  </si>
  <si>
    <t>Poplatek za uložení suti nebo hmot na oficiální skládku</t>
  </si>
  <si>
    <t>1945581877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</si>
  <si>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</si>
  <si>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275</t>
  </si>
  <si>
    <t>9909000200</t>
  </si>
  <si>
    <t>Poplatek za uložení nebezpečného odpadu na oficiální skládku</t>
  </si>
  <si>
    <t>744961756</t>
  </si>
  <si>
    <t>Poplatek za uložení nebezpečného odpadu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</si>
  <si>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276</t>
  </si>
  <si>
    <t>9909000400</t>
  </si>
  <si>
    <t>Poplatek za likvidaci plastových součástí</t>
  </si>
  <si>
    <t>1992191445</t>
  </si>
  <si>
    <t>Poplatek za likvidaci plastových součástí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</si>
</sst>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9" fillId="0" borderId="0" applyNumberFormat="0" applyFill="0" applyBorder="0" applyAlignment="0" applyProtection="0"/>
  </cellStyleXfs>
  <cellXfs count="15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9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2" borderId="0" xfId="0" applyFill="1" applyAlignment="1">
      <alignment vertical="center"/>
    </xf>
    <xf numFmtId="0" fontId="4" fillId="2" borderId="6" xfId="0" applyFont="1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0" fontId="4" fillId="2" borderId="7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3" borderId="7" xfId="0" applyFill="1" applyBorder="1" applyAlignment="1">
      <alignment vertical="center"/>
    </xf>
    <xf numFmtId="0" fontId="14" fillId="3" borderId="0" xfId="0" applyFont="1" applyFill="1" applyAlignment="1">
      <alignment horizontal="center" vertical="center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2" fillId="0" borderId="14" xfId="0" applyNumberFormat="1" applyFont="1" applyBorder="1" applyAlignment="1">
      <alignment vertical="center"/>
    </xf>
    <xf numFmtId="4" fontId="12" fillId="0" borderId="0" xfId="0" applyNumberFormat="1" applyFont="1" applyAlignment="1">
      <alignment vertical="center"/>
    </xf>
    <xf numFmtId="166" fontId="12" fillId="0" borderId="0" xfId="0" applyNumberFormat="1" applyFont="1" applyAlignment="1">
      <alignment vertical="center"/>
    </xf>
    <xf numFmtId="4" fontId="1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0" fillId="0" borderId="19" xfId="0" applyNumberFormat="1" applyFont="1" applyBorder="1" applyAlignment="1">
      <alignment vertical="center"/>
    </xf>
    <xf numFmtId="4" fontId="20" fillId="0" borderId="20" xfId="0" applyNumberFormat="1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4" fontId="20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4" fillId="3" borderId="0" xfId="0" applyFont="1" applyFill="1" applyAlignment="1">
      <alignment horizontal="left" vertical="center"/>
    </xf>
    <xf numFmtId="0" fontId="14" fillId="3" borderId="0" xfId="0" applyFont="1" applyFill="1" applyAlignment="1">
      <alignment horizontal="right" vertical="center"/>
    </xf>
    <xf numFmtId="0" fontId="22" fillId="0" borderId="0" xfId="0" applyFont="1" applyAlignment="1">
      <alignment horizontal="left" vertical="center"/>
    </xf>
    <xf numFmtId="0" fontId="0" fillId="0" borderId="3" xfId="0" applyBorder="1" applyAlignment="1">
      <alignment horizontal="center" vertical="center" wrapText="1"/>
    </xf>
    <xf numFmtId="0" fontId="14" fillId="3" borderId="16" xfId="0" applyFon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0" fontId="14" fillId="3" borderId="18" xfId="0" applyFont="1" applyFill="1" applyBorder="1" applyAlignment="1">
      <alignment horizontal="center" vertical="center" wrapText="1"/>
    </xf>
    <xf numFmtId="4" fontId="16" fillId="0" borderId="0" xfId="0" applyNumberFormat="1" applyFont="1"/>
    <xf numFmtId="166" fontId="23" fillId="0" borderId="12" xfId="0" applyNumberFormat="1" applyFont="1" applyBorder="1"/>
    <xf numFmtId="166" fontId="23" fillId="0" borderId="13" xfId="0" applyNumberFormat="1" applyFont="1" applyBorder="1"/>
    <xf numFmtId="4" fontId="24" fillId="0" borderId="0" xfId="0" applyNumberFormat="1" applyFont="1" applyAlignment="1">
      <alignment vertical="center"/>
    </xf>
    <xf numFmtId="0" fontId="25" fillId="0" borderId="22" xfId="0" applyFont="1" applyBorder="1" applyAlignment="1">
      <alignment horizontal="center" vertical="center"/>
    </xf>
    <xf numFmtId="49" fontId="25" fillId="0" borderId="22" xfId="0" applyNumberFormat="1" applyFont="1" applyBorder="1" applyAlignment="1">
      <alignment horizontal="left" vertical="center" wrapText="1"/>
    </xf>
    <xf numFmtId="0" fontId="25" fillId="0" borderId="22" xfId="0" applyFont="1" applyBorder="1" applyAlignment="1">
      <alignment horizontal="left" vertical="center" wrapText="1"/>
    </xf>
    <xf numFmtId="0" fontId="25" fillId="0" borderId="22" xfId="0" applyFont="1" applyBorder="1" applyAlignment="1">
      <alignment horizontal="center" vertical="center" wrapText="1"/>
    </xf>
    <xf numFmtId="167" fontId="25" fillId="0" borderId="22" xfId="0" applyNumberFormat="1" applyFont="1" applyBorder="1" applyAlignment="1">
      <alignment vertical="center"/>
    </xf>
    <xf numFmtId="4" fontId="25" fillId="0" borderId="22" xfId="0" applyNumberFormat="1" applyFont="1" applyBorder="1" applyAlignment="1">
      <alignment vertical="center"/>
    </xf>
    <xf numFmtId="0" fontId="26" fillId="0" borderId="3" xfId="0" applyFont="1" applyBorder="1" applyAlignment="1">
      <alignment vertical="center"/>
    </xf>
    <xf numFmtId="0" fontId="25" fillId="0" borderId="14" xfId="0" applyFont="1" applyBorder="1" applyAlignment="1">
      <alignment horizontal="left" vertical="center"/>
    </xf>
    <xf numFmtId="0" fontId="25" fillId="0" borderId="0" xfId="0" applyFont="1" applyAlignment="1">
      <alignment horizontal="center" vertical="center"/>
    </xf>
    <xf numFmtId="166" fontId="15" fillId="0" borderId="0" xfId="0" applyNumberFormat="1" applyFont="1" applyAlignment="1">
      <alignment vertical="center"/>
    </xf>
    <xf numFmtId="166" fontId="15" fillId="0" borderId="15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 wrapText="1"/>
    </xf>
    <xf numFmtId="0" fontId="0" fillId="0" borderId="14" xfId="0" applyBorder="1" applyAlignment="1">
      <alignment vertical="center"/>
    </xf>
    <xf numFmtId="0" fontId="14" fillId="0" borderId="22" xfId="0" applyFont="1" applyBorder="1" applyAlignment="1">
      <alignment horizontal="center" vertical="center"/>
    </xf>
    <xf numFmtId="49" fontId="14" fillId="0" borderId="22" xfId="0" applyNumberFormat="1" applyFont="1" applyBorder="1" applyAlignment="1">
      <alignment horizontal="left" vertical="center" wrapText="1"/>
    </xf>
    <xf numFmtId="0" fontId="14" fillId="0" borderId="22" xfId="0" applyFont="1" applyBorder="1" applyAlignment="1">
      <alignment horizontal="left" vertical="center" wrapText="1"/>
    </xf>
    <xf numFmtId="0" fontId="14" fillId="0" borderId="22" xfId="0" applyFont="1" applyBorder="1" applyAlignment="1">
      <alignment horizontal="center" vertical="center" wrapText="1"/>
    </xf>
    <xf numFmtId="167" fontId="14" fillId="0" borderId="22" xfId="0" applyNumberFormat="1" applyFont="1" applyBorder="1" applyAlignment="1">
      <alignment vertical="center"/>
    </xf>
    <xf numFmtId="4" fontId="14" fillId="0" borderId="22" xfId="0" applyNumberFormat="1" applyFont="1" applyBorder="1" applyAlignment="1">
      <alignment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9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0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4" fontId="4" fillId="2" borderId="7" xfId="0" applyNumberFormat="1" applyFont="1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3" fillId="0" borderId="14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3" borderId="6" xfId="0" applyFont="1" applyFill="1" applyBorder="1" applyAlignment="1">
      <alignment horizontal="center" vertical="center"/>
    </xf>
    <xf numFmtId="0" fontId="14" fillId="3" borderId="7" xfId="0" applyFont="1" applyFill="1" applyBorder="1" applyAlignment="1">
      <alignment horizontal="left" vertical="center"/>
    </xf>
    <xf numFmtId="0" fontId="14" fillId="3" borderId="7" xfId="0" applyFont="1" applyFill="1" applyBorder="1" applyAlignment="1">
      <alignment horizontal="center" vertical="center"/>
    </xf>
    <xf numFmtId="0" fontId="14" fillId="3" borderId="7" xfId="0" applyFont="1" applyFill="1" applyBorder="1" applyAlignment="1">
      <alignment horizontal="right" vertical="center"/>
    </xf>
    <xf numFmtId="0" fontId="14" fillId="3" borderId="8" xfId="0" applyFont="1" applyFill="1" applyBorder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vertical="center"/>
    </xf>
    <xf numFmtId="0" fontId="18" fillId="0" borderId="0" xfId="0" applyFont="1" applyAlignment="1">
      <alignment horizontal="left" vertical="center" wrapText="1"/>
    </xf>
    <xf numFmtId="4" fontId="16" fillId="0" borderId="0" xfId="0" applyNumberFormat="1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0" fillId="0" borderId="0" xfId="0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2.7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9" t="s">
        <v>0</v>
      </c>
      <c r="AZ1" s="9" t="s">
        <v>1</v>
      </c>
      <c r="BA1" s="9" t="s">
        <v>2</v>
      </c>
      <c r="BB1" s="9" t="s">
        <v>3</v>
      </c>
      <c r="BT1" s="9" t="s">
        <v>4</v>
      </c>
      <c r="BU1" s="9" t="s">
        <v>4</v>
      </c>
      <c r="BV1" s="9" t="s">
        <v>5</v>
      </c>
    </row>
    <row r="2" spans="1:74" ht="36.950000000000003" customHeight="1">
      <c r="AR2" s="125"/>
      <c r="AS2" s="125"/>
      <c r="AT2" s="125"/>
      <c r="AU2" s="125"/>
      <c r="AV2" s="125"/>
      <c r="AW2" s="125"/>
      <c r="AX2" s="125"/>
      <c r="AY2" s="125"/>
      <c r="AZ2" s="125"/>
      <c r="BA2" s="125"/>
      <c r="BB2" s="125"/>
      <c r="BC2" s="125"/>
      <c r="BD2" s="125"/>
      <c r="BE2" s="125"/>
      <c r="BS2" s="10" t="s">
        <v>6</v>
      </c>
      <c r="BT2" s="10" t="s">
        <v>7</v>
      </c>
    </row>
    <row r="3" spans="1:74" ht="6.95" customHeight="1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3"/>
      <c r="BS3" s="10" t="s">
        <v>6</v>
      </c>
      <c r="BT3" s="10" t="s">
        <v>8</v>
      </c>
    </row>
    <row r="4" spans="1:74" ht="24.95" customHeight="1">
      <c r="B4" s="13"/>
      <c r="D4" s="14" t="s">
        <v>9</v>
      </c>
      <c r="AR4" s="13"/>
      <c r="AS4" s="15" t="s">
        <v>10</v>
      </c>
      <c r="BS4" s="10" t="s">
        <v>11</v>
      </c>
    </row>
    <row r="5" spans="1:74" ht="12" customHeight="1">
      <c r="B5" s="13"/>
      <c r="D5" s="16" t="s">
        <v>12</v>
      </c>
      <c r="K5" s="124" t="s">
        <v>13</v>
      </c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R5" s="13"/>
      <c r="BS5" s="10" t="s">
        <v>6</v>
      </c>
    </row>
    <row r="6" spans="1:74" ht="36.950000000000003" customHeight="1">
      <c r="B6" s="13"/>
      <c r="D6" s="18" t="s">
        <v>14</v>
      </c>
      <c r="K6" s="126" t="s">
        <v>15</v>
      </c>
      <c r="L6" s="125"/>
      <c r="M6" s="125"/>
      <c r="N6" s="125"/>
      <c r="O6" s="125"/>
      <c r="P6" s="125"/>
      <c r="Q6" s="125"/>
      <c r="R6" s="125"/>
      <c r="S6" s="125"/>
      <c r="T6" s="125"/>
      <c r="U6" s="125"/>
      <c r="V6" s="125"/>
      <c r="W6" s="125"/>
      <c r="X6" s="125"/>
      <c r="Y6" s="125"/>
      <c r="Z6" s="125"/>
      <c r="AA6" s="125"/>
      <c r="AB6" s="125"/>
      <c r="AC6" s="125"/>
      <c r="AD6" s="125"/>
      <c r="AE6" s="125"/>
      <c r="AF6" s="125"/>
      <c r="AG6" s="125"/>
      <c r="AH6" s="125"/>
      <c r="AI6" s="125"/>
      <c r="AJ6" s="125"/>
      <c r="AR6" s="13"/>
      <c r="BS6" s="10" t="s">
        <v>6</v>
      </c>
    </row>
    <row r="7" spans="1:74" ht="12" customHeight="1">
      <c r="B7" s="13"/>
      <c r="D7" s="19" t="s">
        <v>16</v>
      </c>
      <c r="K7" s="17" t="s">
        <v>1</v>
      </c>
      <c r="AK7" s="19" t="s">
        <v>17</v>
      </c>
      <c r="AN7" s="17" t="s">
        <v>1</v>
      </c>
      <c r="AR7" s="13"/>
      <c r="BS7" s="10" t="s">
        <v>6</v>
      </c>
    </row>
    <row r="8" spans="1:74" ht="12" customHeight="1">
      <c r="B8" s="13"/>
      <c r="D8" s="19" t="s">
        <v>18</v>
      </c>
      <c r="K8" s="17" t="s">
        <v>19</v>
      </c>
      <c r="AK8" s="19" t="s">
        <v>20</v>
      </c>
      <c r="AN8" s="17" t="s">
        <v>21</v>
      </c>
      <c r="AR8" s="13"/>
      <c r="BS8" s="10" t="s">
        <v>6</v>
      </c>
    </row>
    <row r="9" spans="1:74" ht="14.45" customHeight="1">
      <c r="B9" s="13"/>
      <c r="AR9" s="13"/>
      <c r="BS9" s="10" t="s">
        <v>6</v>
      </c>
    </row>
    <row r="10" spans="1:74" ht="12" customHeight="1">
      <c r="B10" s="13"/>
      <c r="D10" s="19" t="s">
        <v>22</v>
      </c>
      <c r="AK10" s="19" t="s">
        <v>23</v>
      </c>
      <c r="AN10" s="17" t="s">
        <v>1</v>
      </c>
      <c r="AR10" s="13"/>
      <c r="BS10" s="10" t="s">
        <v>6</v>
      </c>
    </row>
    <row r="11" spans="1:74" ht="18.399999999999999" customHeight="1">
      <c r="B11" s="13"/>
      <c r="E11" s="17" t="s">
        <v>24</v>
      </c>
      <c r="AK11" s="19" t="s">
        <v>25</v>
      </c>
      <c r="AN11" s="17" t="s">
        <v>1</v>
      </c>
      <c r="AR11" s="13"/>
      <c r="BS11" s="10" t="s">
        <v>6</v>
      </c>
    </row>
    <row r="12" spans="1:74" ht="6.95" customHeight="1">
      <c r="B12" s="13"/>
      <c r="AR12" s="13"/>
      <c r="BS12" s="10" t="s">
        <v>6</v>
      </c>
    </row>
    <row r="13" spans="1:74" ht="12" customHeight="1">
      <c r="B13" s="13"/>
      <c r="D13" s="19" t="s">
        <v>26</v>
      </c>
      <c r="AK13" s="19" t="s">
        <v>23</v>
      </c>
      <c r="AN13" s="17" t="s">
        <v>1</v>
      </c>
      <c r="AR13" s="13"/>
      <c r="BS13" s="10" t="s">
        <v>6</v>
      </c>
    </row>
    <row r="14" spans="1:74">
      <c r="B14" s="13"/>
      <c r="E14" s="17" t="s">
        <v>24</v>
      </c>
      <c r="AK14" s="19" t="s">
        <v>25</v>
      </c>
      <c r="AN14" s="17" t="s">
        <v>1</v>
      </c>
      <c r="AR14" s="13"/>
      <c r="BS14" s="10" t="s">
        <v>6</v>
      </c>
    </row>
    <row r="15" spans="1:74" ht="6.95" customHeight="1">
      <c r="B15" s="13"/>
      <c r="AR15" s="13"/>
      <c r="BS15" s="10" t="s">
        <v>4</v>
      </c>
    </row>
    <row r="16" spans="1:74" ht="12" customHeight="1">
      <c r="B16" s="13"/>
      <c r="D16" s="19" t="s">
        <v>27</v>
      </c>
      <c r="AK16" s="19" t="s">
        <v>23</v>
      </c>
      <c r="AN16" s="17" t="s">
        <v>1</v>
      </c>
      <c r="AR16" s="13"/>
      <c r="BS16" s="10" t="s">
        <v>4</v>
      </c>
    </row>
    <row r="17" spans="2:71" ht="18.399999999999999" customHeight="1">
      <c r="B17" s="13"/>
      <c r="E17" s="17" t="s">
        <v>24</v>
      </c>
      <c r="AK17" s="19" t="s">
        <v>25</v>
      </c>
      <c r="AN17" s="17" t="s">
        <v>1</v>
      </c>
      <c r="AR17" s="13"/>
      <c r="BS17" s="10" t="s">
        <v>28</v>
      </c>
    </row>
    <row r="18" spans="2:71" ht="6.95" customHeight="1">
      <c r="B18" s="13"/>
      <c r="AR18" s="13"/>
      <c r="BS18" s="10" t="s">
        <v>6</v>
      </c>
    </row>
    <row r="19" spans="2:71" ht="12" customHeight="1">
      <c r="B19" s="13"/>
      <c r="D19" s="19" t="s">
        <v>29</v>
      </c>
      <c r="AK19" s="19" t="s">
        <v>23</v>
      </c>
      <c r="AN19" s="17" t="s">
        <v>1</v>
      </c>
      <c r="AR19" s="13"/>
      <c r="BS19" s="10" t="s">
        <v>6</v>
      </c>
    </row>
    <row r="20" spans="2:71" ht="18.399999999999999" customHeight="1">
      <c r="B20" s="13"/>
      <c r="E20" s="17" t="s">
        <v>24</v>
      </c>
      <c r="AK20" s="19" t="s">
        <v>25</v>
      </c>
      <c r="AN20" s="17" t="s">
        <v>1</v>
      </c>
      <c r="AR20" s="13"/>
      <c r="BS20" s="10" t="s">
        <v>28</v>
      </c>
    </row>
    <row r="21" spans="2:71" ht="6.95" customHeight="1">
      <c r="B21" s="13"/>
      <c r="AR21" s="13"/>
    </row>
    <row r="22" spans="2:71" ht="12" customHeight="1">
      <c r="B22" s="13"/>
      <c r="D22" s="19" t="s">
        <v>30</v>
      </c>
      <c r="AR22" s="13"/>
    </row>
    <row r="23" spans="2:71" ht="16.5" customHeight="1">
      <c r="B23" s="13"/>
      <c r="E23" s="127" t="s">
        <v>1</v>
      </c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27"/>
      <c r="AC23" s="127"/>
      <c r="AD23" s="127"/>
      <c r="AE23" s="127"/>
      <c r="AF23" s="127"/>
      <c r="AG23" s="127"/>
      <c r="AH23" s="127"/>
      <c r="AI23" s="127"/>
      <c r="AJ23" s="127"/>
      <c r="AK23" s="127"/>
      <c r="AL23" s="127"/>
      <c r="AM23" s="127"/>
      <c r="AN23" s="127"/>
      <c r="AR23" s="13"/>
    </row>
    <row r="24" spans="2:71" ht="6.95" customHeight="1">
      <c r="B24" s="13"/>
      <c r="AR24" s="13"/>
    </row>
    <row r="25" spans="2:71" ht="6.95" customHeight="1">
      <c r="B25" s="13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13"/>
    </row>
    <row r="26" spans="2:71" s="1" customFormat="1" ht="25.9" customHeight="1">
      <c r="B26" s="22"/>
      <c r="D26" s="23" t="s">
        <v>31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128">
        <f>ROUND(AG94,2)</f>
        <v>9707372.1999999993</v>
      </c>
      <c r="AL26" s="129"/>
      <c r="AM26" s="129"/>
      <c r="AN26" s="129"/>
      <c r="AO26" s="129"/>
      <c r="AR26" s="22"/>
    </row>
    <row r="27" spans="2:71" s="1" customFormat="1" ht="6.95" customHeight="1">
      <c r="B27" s="22"/>
      <c r="AR27" s="22"/>
    </row>
    <row r="28" spans="2:71" s="1" customFormat="1">
      <c r="B28" s="22"/>
      <c r="L28" s="130" t="s">
        <v>32</v>
      </c>
      <c r="M28" s="130"/>
      <c r="N28" s="130"/>
      <c r="O28" s="130"/>
      <c r="P28" s="130"/>
      <c r="W28" s="130" t="s">
        <v>33</v>
      </c>
      <c r="X28" s="130"/>
      <c r="Y28" s="130"/>
      <c r="Z28" s="130"/>
      <c r="AA28" s="130"/>
      <c r="AB28" s="130"/>
      <c r="AC28" s="130"/>
      <c r="AD28" s="130"/>
      <c r="AE28" s="130"/>
      <c r="AK28" s="130" t="s">
        <v>34</v>
      </c>
      <c r="AL28" s="130"/>
      <c r="AM28" s="130"/>
      <c r="AN28" s="130"/>
      <c r="AO28" s="130"/>
      <c r="AR28" s="22"/>
    </row>
    <row r="29" spans="2:71" s="2" customFormat="1" ht="14.45" customHeight="1">
      <c r="B29" s="26"/>
      <c r="D29" s="19" t="s">
        <v>35</v>
      </c>
      <c r="F29" s="19" t="s">
        <v>36</v>
      </c>
      <c r="L29" s="133">
        <v>0.21</v>
      </c>
      <c r="M29" s="132"/>
      <c r="N29" s="132"/>
      <c r="O29" s="132"/>
      <c r="P29" s="132"/>
      <c r="W29" s="131">
        <f>ROUND(AZ94, 2)</f>
        <v>9707372.1999999993</v>
      </c>
      <c r="X29" s="132"/>
      <c r="Y29" s="132"/>
      <c r="Z29" s="132"/>
      <c r="AA29" s="132"/>
      <c r="AB29" s="132"/>
      <c r="AC29" s="132"/>
      <c r="AD29" s="132"/>
      <c r="AE29" s="132"/>
      <c r="AK29" s="131">
        <f>ROUND(AV94, 2)</f>
        <v>2038548.16</v>
      </c>
      <c r="AL29" s="132"/>
      <c r="AM29" s="132"/>
      <c r="AN29" s="132"/>
      <c r="AO29" s="132"/>
      <c r="AR29" s="26"/>
    </row>
    <row r="30" spans="2:71" s="2" customFormat="1" ht="14.45" customHeight="1">
      <c r="B30" s="26"/>
      <c r="F30" s="19" t="s">
        <v>37</v>
      </c>
      <c r="L30" s="133">
        <v>0.12</v>
      </c>
      <c r="M30" s="132"/>
      <c r="N30" s="132"/>
      <c r="O30" s="132"/>
      <c r="P30" s="132"/>
      <c r="W30" s="131">
        <f>ROUND(BA94, 2)</f>
        <v>0</v>
      </c>
      <c r="X30" s="132"/>
      <c r="Y30" s="132"/>
      <c r="Z30" s="132"/>
      <c r="AA30" s="132"/>
      <c r="AB30" s="132"/>
      <c r="AC30" s="132"/>
      <c r="AD30" s="132"/>
      <c r="AE30" s="132"/>
      <c r="AK30" s="131">
        <f>ROUND(AW94, 2)</f>
        <v>0</v>
      </c>
      <c r="AL30" s="132"/>
      <c r="AM30" s="132"/>
      <c r="AN30" s="132"/>
      <c r="AO30" s="132"/>
      <c r="AR30" s="26"/>
    </row>
    <row r="31" spans="2:71" s="2" customFormat="1" ht="14.45" hidden="1" customHeight="1">
      <c r="B31" s="26"/>
      <c r="F31" s="19" t="s">
        <v>38</v>
      </c>
      <c r="L31" s="133">
        <v>0.21</v>
      </c>
      <c r="M31" s="132"/>
      <c r="N31" s="132"/>
      <c r="O31" s="132"/>
      <c r="P31" s="132"/>
      <c r="W31" s="131">
        <f>ROUND(BB94, 2)</f>
        <v>0</v>
      </c>
      <c r="X31" s="132"/>
      <c r="Y31" s="132"/>
      <c r="Z31" s="132"/>
      <c r="AA31" s="132"/>
      <c r="AB31" s="132"/>
      <c r="AC31" s="132"/>
      <c r="AD31" s="132"/>
      <c r="AE31" s="132"/>
      <c r="AK31" s="131">
        <v>0</v>
      </c>
      <c r="AL31" s="132"/>
      <c r="AM31" s="132"/>
      <c r="AN31" s="132"/>
      <c r="AO31" s="132"/>
      <c r="AR31" s="26"/>
    </row>
    <row r="32" spans="2:71" s="2" customFormat="1" ht="14.45" hidden="1" customHeight="1">
      <c r="B32" s="26"/>
      <c r="F32" s="19" t="s">
        <v>39</v>
      </c>
      <c r="L32" s="133">
        <v>0.12</v>
      </c>
      <c r="M32" s="132"/>
      <c r="N32" s="132"/>
      <c r="O32" s="132"/>
      <c r="P32" s="132"/>
      <c r="W32" s="131">
        <f>ROUND(BC94, 2)</f>
        <v>0</v>
      </c>
      <c r="X32" s="132"/>
      <c r="Y32" s="132"/>
      <c r="Z32" s="132"/>
      <c r="AA32" s="132"/>
      <c r="AB32" s="132"/>
      <c r="AC32" s="132"/>
      <c r="AD32" s="132"/>
      <c r="AE32" s="132"/>
      <c r="AK32" s="131">
        <v>0</v>
      </c>
      <c r="AL32" s="132"/>
      <c r="AM32" s="132"/>
      <c r="AN32" s="132"/>
      <c r="AO32" s="132"/>
      <c r="AR32" s="26"/>
    </row>
    <row r="33" spans="2:44" s="2" customFormat="1" ht="14.45" hidden="1" customHeight="1">
      <c r="B33" s="26"/>
      <c r="F33" s="19" t="s">
        <v>40</v>
      </c>
      <c r="L33" s="133">
        <v>0</v>
      </c>
      <c r="M33" s="132"/>
      <c r="N33" s="132"/>
      <c r="O33" s="132"/>
      <c r="P33" s="132"/>
      <c r="W33" s="131">
        <f>ROUND(BD94, 2)</f>
        <v>0</v>
      </c>
      <c r="X33" s="132"/>
      <c r="Y33" s="132"/>
      <c r="Z33" s="132"/>
      <c r="AA33" s="132"/>
      <c r="AB33" s="132"/>
      <c r="AC33" s="132"/>
      <c r="AD33" s="132"/>
      <c r="AE33" s="132"/>
      <c r="AK33" s="131">
        <v>0</v>
      </c>
      <c r="AL33" s="132"/>
      <c r="AM33" s="132"/>
      <c r="AN33" s="132"/>
      <c r="AO33" s="132"/>
      <c r="AR33" s="26"/>
    </row>
    <row r="34" spans="2:44" s="1" customFormat="1" ht="6.95" customHeight="1">
      <c r="B34" s="22"/>
      <c r="AR34" s="22"/>
    </row>
    <row r="35" spans="2:44" s="1" customFormat="1" ht="25.9" customHeight="1">
      <c r="B35" s="22"/>
      <c r="C35" s="27"/>
      <c r="D35" s="28" t="s">
        <v>41</v>
      </c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30" t="s">
        <v>42</v>
      </c>
      <c r="U35" s="29"/>
      <c r="V35" s="29"/>
      <c r="W35" s="29"/>
      <c r="X35" s="134" t="s">
        <v>43</v>
      </c>
      <c r="Y35" s="135"/>
      <c r="Z35" s="135"/>
      <c r="AA35" s="135"/>
      <c r="AB35" s="135"/>
      <c r="AC35" s="29"/>
      <c r="AD35" s="29"/>
      <c r="AE35" s="29"/>
      <c r="AF35" s="29"/>
      <c r="AG35" s="29"/>
      <c r="AH35" s="29"/>
      <c r="AI35" s="29"/>
      <c r="AJ35" s="29"/>
      <c r="AK35" s="136">
        <f>SUM(AK26:AK33)</f>
        <v>11745920.359999999</v>
      </c>
      <c r="AL35" s="135"/>
      <c r="AM35" s="135"/>
      <c r="AN35" s="135"/>
      <c r="AO35" s="137"/>
      <c r="AP35" s="27"/>
      <c r="AQ35" s="27"/>
      <c r="AR35" s="22"/>
    </row>
    <row r="36" spans="2:44" s="1" customFormat="1" ht="6.95" customHeight="1">
      <c r="B36" s="22"/>
      <c r="AR36" s="22"/>
    </row>
    <row r="37" spans="2:44" s="1" customFormat="1" ht="14.45" customHeight="1">
      <c r="B37" s="22"/>
      <c r="AR37" s="22"/>
    </row>
    <row r="38" spans="2:44" ht="14.45" customHeight="1">
      <c r="B38" s="13"/>
      <c r="AR38" s="13"/>
    </row>
    <row r="39" spans="2:44" ht="14.45" customHeight="1">
      <c r="B39" s="13"/>
      <c r="AR39" s="13"/>
    </row>
    <row r="40" spans="2:44" ht="14.45" customHeight="1">
      <c r="B40" s="13"/>
      <c r="AR40" s="13"/>
    </row>
    <row r="41" spans="2:44" ht="14.45" customHeight="1">
      <c r="B41" s="13"/>
      <c r="AR41" s="13"/>
    </row>
    <row r="42" spans="2:44" ht="14.45" customHeight="1">
      <c r="B42" s="13"/>
      <c r="AR42" s="13"/>
    </row>
    <row r="43" spans="2:44" ht="14.45" customHeight="1">
      <c r="B43" s="13"/>
      <c r="AR43" s="13"/>
    </row>
    <row r="44" spans="2:44" ht="14.45" customHeight="1">
      <c r="B44" s="13"/>
      <c r="AR44" s="13"/>
    </row>
    <row r="45" spans="2:44" ht="14.45" customHeight="1">
      <c r="B45" s="13"/>
      <c r="AR45" s="13"/>
    </row>
    <row r="46" spans="2:44" ht="14.45" customHeight="1">
      <c r="B46" s="13"/>
      <c r="AR46" s="13"/>
    </row>
    <row r="47" spans="2:44" ht="14.45" customHeight="1">
      <c r="B47" s="13"/>
      <c r="AR47" s="13"/>
    </row>
    <row r="48" spans="2:44" ht="14.45" customHeight="1">
      <c r="B48" s="13"/>
      <c r="AR48" s="13"/>
    </row>
    <row r="49" spans="2:44" s="1" customFormat="1" ht="14.45" customHeight="1">
      <c r="B49" s="22"/>
      <c r="D49" s="31" t="s">
        <v>44</v>
      </c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1" t="s">
        <v>45</v>
      </c>
      <c r="AI49" s="32"/>
      <c r="AJ49" s="32"/>
      <c r="AK49" s="32"/>
      <c r="AL49" s="32"/>
      <c r="AM49" s="32"/>
      <c r="AN49" s="32"/>
      <c r="AO49" s="32"/>
      <c r="AR49" s="22"/>
    </row>
    <row r="50" spans="2:44" ht="11.25">
      <c r="B50" s="13"/>
      <c r="AR50" s="13"/>
    </row>
    <row r="51" spans="2:44" ht="11.25">
      <c r="B51" s="13"/>
      <c r="AR51" s="13"/>
    </row>
    <row r="52" spans="2:44" ht="11.25">
      <c r="B52" s="13"/>
      <c r="AR52" s="13"/>
    </row>
    <row r="53" spans="2:44" ht="11.25">
      <c r="B53" s="13"/>
      <c r="AR53" s="13"/>
    </row>
    <row r="54" spans="2:44" ht="11.25">
      <c r="B54" s="13"/>
      <c r="AR54" s="13"/>
    </row>
    <row r="55" spans="2:44" ht="11.25">
      <c r="B55" s="13"/>
      <c r="AR55" s="13"/>
    </row>
    <row r="56" spans="2:44" ht="11.25">
      <c r="B56" s="13"/>
      <c r="AR56" s="13"/>
    </row>
    <row r="57" spans="2:44" ht="11.25">
      <c r="B57" s="13"/>
      <c r="AR57" s="13"/>
    </row>
    <row r="58" spans="2:44" ht="11.25">
      <c r="B58" s="13"/>
      <c r="AR58" s="13"/>
    </row>
    <row r="59" spans="2:44" ht="11.25">
      <c r="B59" s="13"/>
      <c r="AR59" s="13"/>
    </row>
    <row r="60" spans="2:44" s="1" customFormat="1">
      <c r="B60" s="22"/>
      <c r="D60" s="33" t="s">
        <v>46</v>
      </c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33" t="s">
        <v>47</v>
      </c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33" t="s">
        <v>46</v>
      </c>
      <c r="AI60" s="24"/>
      <c r="AJ60" s="24"/>
      <c r="AK60" s="24"/>
      <c r="AL60" s="24"/>
      <c r="AM60" s="33" t="s">
        <v>47</v>
      </c>
      <c r="AN60" s="24"/>
      <c r="AO60" s="24"/>
      <c r="AR60" s="22"/>
    </row>
    <row r="61" spans="2:44" ht="11.25">
      <c r="B61" s="13"/>
      <c r="AR61" s="13"/>
    </row>
    <row r="62" spans="2:44" ht="11.25">
      <c r="B62" s="13"/>
      <c r="AR62" s="13"/>
    </row>
    <row r="63" spans="2:44" ht="11.25">
      <c r="B63" s="13"/>
      <c r="AR63" s="13"/>
    </row>
    <row r="64" spans="2:44" s="1" customFormat="1">
      <c r="B64" s="22"/>
      <c r="D64" s="31" t="s">
        <v>48</v>
      </c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1" t="s">
        <v>49</v>
      </c>
      <c r="AI64" s="32"/>
      <c r="AJ64" s="32"/>
      <c r="AK64" s="32"/>
      <c r="AL64" s="32"/>
      <c r="AM64" s="32"/>
      <c r="AN64" s="32"/>
      <c r="AO64" s="32"/>
      <c r="AR64" s="22"/>
    </row>
    <row r="65" spans="2:44" ht="11.25">
      <c r="B65" s="13"/>
      <c r="AR65" s="13"/>
    </row>
    <row r="66" spans="2:44" ht="11.25">
      <c r="B66" s="13"/>
      <c r="AR66" s="13"/>
    </row>
    <row r="67" spans="2:44" ht="11.25">
      <c r="B67" s="13"/>
      <c r="AR67" s="13"/>
    </row>
    <row r="68" spans="2:44" ht="11.25">
      <c r="B68" s="13"/>
      <c r="AR68" s="13"/>
    </row>
    <row r="69" spans="2:44" ht="11.25">
      <c r="B69" s="13"/>
      <c r="AR69" s="13"/>
    </row>
    <row r="70" spans="2:44" ht="11.25">
      <c r="B70" s="13"/>
      <c r="AR70" s="13"/>
    </row>
    <row r="71" spans="2:44" ht="11.25">
      <c r="B71" s="13"/>
      <c r="AR71" s="13"/>
    </row>
    <row r="72" spans="2:44" ht="11.25">
      <c r="B72" s="13"/>
      <c r="AR72" s="13"/>
    </row>
    <row r="73" spans="2:44" ht="11.25">
      <c r="B73" s="13"/>
      <c r="AR73" s="13"/>
    </row>
    <row r="74" spans="2:44" ht="11.25">
      <c r="B74" s="13"/>
      <c r="AR74" s="13"/>
    </row>
    <row r="75" spans="2:44" s="1" customFormat="1">
      <c r="B75" s="22"/>
      <c r="D75" s="33" t="s">
        <v>46</v>
      </c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33" t="s">
        <v>47</v>
      </c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33" t="s">
        <v>46</v>
      </c>
      <c r="AI75" s="24"/>
      <c r="AJ75" s="24"/>
      <c r="AK75" s="24"/>
      <c r="AL75" s="24"/>
      <c r="AM75" s="33" t="s">
        <v>47</v>
      </c>
      <c r="AN75" s="24"/>
      <c r="AO75" s="24"/>
      <c r="AR75" s="22"/>
    </row>
    <row r="76" spans="2:44" s="1" customFormat="1" ht="11.25">
      <c r="B76" s="22"/>
      <c r="AR76" s="22"/>
    </row>
    <row r="77" spans="2:44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22"/>
    </row>
    <row r="81" spans="1:90" s="1" customFormat="1" ht="6.95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22"/>
    </row>
    <row r="82" spans="1:90" s="1" customFormat="1" ht="24.95" customHeight="1">
      <c r="B82" s="22"/>
      <c r="C82" s="14" t="s">
        <v>50</v>
      </c>
      <c r="AR82" s="22"/>
    </row>
    <row r="83" spans="1:90" s="1" customFormat="1" ht="6.95" customHeight="1">
      <c r="B83" s="22"/>
      <c r="AR83" s="22"/>
    </row>
    <row r="84" spans="1:90" s="3" customFormat="1" ht="12" customHeight="1">
      <c r="B84" s="38"/>
      <c r="C84" s="19" t="s">
        <v>12</v>
      </c>
      <c r="L84" s="3" t="str">
        <f>K5</f>
        <v>PS02</v>
      </c>
      <c r="AR84" s="38"/>
    </row>
    <row r="85" spans="1:90" s="4" customFormat="1" ht="36.950000000000003" customHeight="1">
      <c r="B85" s="39"/>
      <c r="C85" s="40" t="s">
        <v>14</v>
      </c>
      <c r="L85" s="138" t="str">
        <f>K6</f>
        <v>Servis a oprava záložních zdrojů SSZT OŘ PLZ 2025-2027</v>
      </c>
      <c r="M85" s="139"/>
      <c r="N85" s="139"/>
      <c r="O85" s="139"/>
      <c r="P85" s="139"/>
      <c r="Q85" s="139"/>
      <c r="R85" s="139"/>
      <c r="S85" s="139"/>
      <c r="T85" s="139"/>
      <c r="U85" s="139"/>
      <c r="V85" s="139"/>
      <c r="W85" s="139"/>
      <c r="X85" s="139"/>
      <c r="Y85" s="139"/>
      <c r="Z85" s="139"/>
      <c r="AA85" s="139"/>
      <c r="AB85" s="139"/>
      <c r="AC85" s="139"/>
      <c r="AD85" s="139"/>
      <c r="AE85" s="139"/>
      <c r="AF85" s="139"/>
      <c r="AG85" s="139"/>
      <c r="AH85" s="139"/>
      <c r="AI85" s="139"/>
      <c r="AJ85" s="139"/>
      <c r="AR85" s="39"/>
    </row>
    <row r="86" spans="1:90" s="1" customFormat="1" ht="6.95" customHeight="1">
      <c r="B86" s="22"/>
      <c r="AR86" s="22"/>
    </row>
    <row r="87" spans="1:90" s="1" customFormat="1" ht="12" customHeight="1">
      <c r="B87" s="22"/>
      <c r="C87" s="19" t="s">
        <v>18</v>
      </c>
      <c r="L87" s="41" t="str">
        <f>IF(K8="","",K8)</f>
        <v>Obvod SSZT Plzeň</v>
      </c>
      <c r="AI87" s="19" t="s">
        <v>20</v>
      </c>
      <c r="AM87" s="140" t="str">
        <f>IF(AN8= "","",AN8)</f>
        <v>11. 11. 2024</v>
      </c>
      <c r="AN87" s="140"/>
      <c r="AR87" s="22"/>
    </row>
    <row r="88" spans="1:90" s="1" customFormat="1" ht="6.95" customHeight="1">
      <c r="B88" s="22"/>
      <c r="AR88" s="22"/>
    </row>
    <row r="89" spans="1:90" s="1" customFormat="1" ht="15.2" customHeight="1">
      <c r="B89" s="22"/>
      <c r="C89" s="19" t="s">
        <v>22</v>
      </c>
      <c r="L89" s="3" t="str">
        <f>IF(E11= "","",E11)</f>
        <v xml:space="preserve"> </v>
      </c>
      <c r="AI89" s="19" t="s">
        <v>27</v>
      </c>
      <c r="AM89" s="141" t="str">
        <f>IF(E17="","",E17)</f>
        <v xml:space="preserve"> </v>
      </c>
      <c r="AN89" s="142"/>
      <c r="AO89" s="142"/>
      <c r="AP89" s="142"/>
      <c r="AR89" s="22"/>
      <c r="AS89" s="143" t="s">
        <v>51</v>
      </c>
      <c r="AT89" s="144"/>
      <c r="AU89" s="43"/>
      <c r="AV89" s="43"/>
      <c r="AW89" s="43"/>
      <c r="AX89" s="43"/>
      <c r="AY89" s="43"/>
      <c r="AZ89" s="43"/>
      <c r="BA89" s="43"/>
      <c r="BB89" s="43"/>
      <c r="BC89" s="43"/>
      <c r="BD89" s="44"/>
    </row>
    <row r="90" spans="1:90" s="1" customFormat="1" ht="15.2" customHeight="1">
      <c r="B90" s="22"/>
      <c r="C90" s="19" t="s">
        <v>26</v>
      </c>
      <c r="L90" s="3" t="str">
        <f>IF(E14="","",E14)</f>
        <v xml:space="preserve"> </v>
      </c>
      <c r="AI90" s="19" t="s">
        <v>29</v>
      </c>
      <c r="AM90" s="141" t="str">
        <f>IF(E20="","",E20)</f>
        <v xml:space="preserve"> </v>
      </c>
      <c r="AN90" s="142"/>
      <c r="AO90" s="142"/>
      <c r="AP90" s="142"/>
      <c r="AR90" s="22"/>
      <c r="AS90" s="145"/>
      <c r="AT90" s="146"/>
      <c r="BD90" s="46"/>
    </row>
    <row r="91" spans="1:90" s="1" customFormat="1" ht="10.9" customHeight="1">
      <c r="B91" s="22"/>
      <c r="AR91" s="22"/>
      <c r="AS91" s="145"/>
      <c r="AT91" s="146"/>
      <c r="BD91" s="46"/>
    </row>
    <row r="92" spans="1:90" s="1" customFormat="1" ht="29.25" customHeight="1">
      <c r="B92" s="22"/>
      <c r="C92" s="147" t="s">
        <v>52</v>
      </c>
      <c r="D92" s="148"/>
      <c r="E92" s="148"/>
      <c r="F92" s="148"/>
      <c r="G92" s="148"/>
      <c r="H92" s="47"/>
      <c r="I92" s="149" t="s">
        <v>53</v>
      </c>
      <c r="J92" s="148"/>
      <c r="K92" s="148"/>
      <c r="L92" s="148"/>
      <c r="M92" s="148"/>
      <c r="N92" s="148"/>
      <c r="O92" s="148"/>
      <c r="P92" s="148"/>
      <c r="Q92" s="148"/>
      <c r="R92" s="148"/>
      <c r="S92" s="148"/>
      <c r="T92" s="148"/>
      <c r="U92" s="148"/>
      <c r="V92" s="148"/>
      <c r="W92" s="148"/>
      <c r="X92" s="148"/>
      <c r="Y92" s="148"/>
      <c r="Z92" s="148"/>
      <c r="AA92" s="148"/>
      <c r="AB92" s="148"/>
      <c r="AC92" s="148"/>
      <c r="AD92" s="148"/>
      <c r="AE92" s="148"/>
      <c r="AF92" s="148"/>
      <c r="AG92" s="150" t="s">
        <v>54</v>
      </c>
      <c r="AH92" s="148"/>
      <c r="AI92" s="148"/>
      <c r="AJ92" s="148"/>
      <c r="AK92" s="148"/>
      <c r="AL92" s="148"/>
      <c r="AM92" s="148"/>
      <c r="AN92" s="149" t="s">
        <v>55</v>
      </c>
      <c r="AO92" s="148"/>
      <c r="AP92" s="151"/>
      <c r="AQ92" s="48" t="s">
        <v>56</v>
      </c>
      <c r="AR92" s="22"/>
      <c r="AS92" s="49" t="s">
        <v>57</v>
      </c>
      <c r="AT92" s="50" t="s">
        <v>58</v>
      </c>
      <c r="AU92" s="50" t="s">
        <v>59</v>
      </c>
      <c r="AV92" s="50" t="s">
        <v>60</v>
      </c>
      <c r="AW92" s="50" t="s">
        <v>61</v>
      </c>
      <c r="AX92" s="50" t="s">
        <v>62</v>
      </c>
      <c r="AY92" s="50" t="s">
        <v>63</v>
      </c>
      <c r="AZ92" s="50" t="s">
        <v>64</v>
      </c>
      <c r="BA92" s="50" t="s">
        <v>65</v>
      </c>
      <c r="BB92" s="50" t="s">
        <v>66</v>
      </c>
      <c r="BC92" s="50" t="s">
        <v>67</v>
      </c>
      <c r="BD92" s="51" t="s">
        <v>68</v>
      </c>
    </row>
    <row r="93" spans="1:90" s="1" customFormat="1" ht="10.9" customHeight="1">
      <c r="B93" s="22"/>
      <c r="AR93" s="22"/>
      <c r="AS93" s="52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4"/>
    </row>
    <row r="94" spans="1:90" s="5" customFormat="1" ht="32.450000000000003" customHeight="1">
      <c r="B94" s="53"/>
      <c r="C94" s="54" t="s">
        <v>69</v>
      </c>
      <c r="D94" s="55"/>
      <c r="E94" s="55"/>
      <c r="F94" s="55"/>
      <c r="G94" s="55"/>
      <c r="H94" s="55"/>
      <c r="I94" s="55"/>
      <c r="J94" s="55"/>
      <c r="K94" s="55"/>
      <c r="L94" s="55"/>
      <c r="M94" s="55"/>
      <c r="N94" s="55"/>
      <c r="O94" s="55"/>
      <c r="P94" s="55"/>
      <c r="Q94" s="55"/>
      <c r="R94" s="55"/>
      <c r="S94" s="55"/>
      <c r="T94" s="55"/>
      <c r="U94" s="55"/>
      <c r="V94" s="55"/>
      <c r="W94" s="55"/>
      <c r="X94" s="55"/>
      <c r="Y94" s="55"/>
      <c r="Z94" s="55"/>
      <c r="AA94" s="55"/>
      <c r="AB94" s="55"/>
      <c r="AC94" s="55"/>
      <c r="AD94" s="55"/>
      <c r="AE94" s="55"/>
      <c r="AF94" s="55"/>
      <c r="AG94" s="155">
        <f>ROUND(AG95,2)</f>
        <v>9707372.1999999993</v>
      </c>
      <c r="AH94" s="155"/>
      <c r="AI94" s="155"/>
      <c r="AJ94" s="155"/>
      <c r="AK94" s="155"/>
      <c r="AL94" s="155"/>
      <c r="AM94" s="155"/>
      <c r="AN94" s="156">
        <f>SUM(AG94,AT94)</f>
        <v>11745920.359999999</v>
      </c>
      <c r="AO94" s="156"/>
      <c r="AP94" s="156"/>
      <c r="AQ94" s="57" t="s">
        <v>1</v>
      </c>
      <c r="AR94" s="53"/>
      <c r="AS94" s="58">
        <f>ROUND(AS95,2)</f>
        <v>0</v>
      </c>
      <c r="AT94" s="59">
        <f>ROUND(SUM(AV94:AW94),2)</f>
        <v>2038548.16</v>
      </c>
      <c r="AU94" s="60">
        <f>ROUND(AU95,5)</f>
        <v>0</v>
      </c>
      <c r="AV94" s="59">
        <f>ROUND(AZ94*L29,2)</f>
        <v>2038548.16</v>
      </c>
      <c r="AW94" s="59">
        <f>ROUND(BA94*L30,2)</f>
        <v>0</v>
      </c>
      <c r="AX94" s="59">
        <f>ROUND(BB94*L29,2)</f>
        <v>0</v>
      </c>
      <c r="AY94" s="59">
        <f>ROUND(BC94*L30,2)</f>
        <v>0</v>
      </c>
      <c r="AZ94" s="59">
        <f>ROUND(AZ95,2)</f>
        <v>9707372.1999999993</v>
      </c>
      <c r="BA94" s="59">
        <f>ROUND(BA95,2)</f>
        <v>0</v>
      </c>
      <c r="BB94" s="59">
        <f>ROUND(BB95,2)</f>
        <v>0</v>
      </c>
      <c r="BC94" s="59">
        <f>ROUND(BC95,2)</f>
        <v>0</v>
      </c>
      <c r="BD94" s="61">
        <f>ROUND(BD95,2)</f>
        <v>0</v>
      </c>
      <c r="BS94" s="62" t="s">
        <v>70</v>
      </c>
      <c r="BT94" s="62" t="s">
        <v>71</v>
      </c>
      <c r="BV94" s="62" t="s">
        <v>72</v>
      </c>
      <c r="BW94" s="62" t="s">
        <v>5</v>
      </c>
      <c r="BX94" s="62" t="s">
        <v>73</v>
      </c>
      <c r="CL94" s="62" t="s">
        <v>1</v>
      </c>
    </row>
    <row r="95" spans="1:90" s="6" customFormat="1" ht="24.75" customHeight="1">
      <c r="A95" s="63" t="s">
        <v>74</v>
      </c>
      <c r="B95" s="64"/>
      <c r="C95" s="65"/>
      <c r="D95" s="154" t="s">
        <v>13</v>
      </c>
      <c r="E95" s="154"/>
      <c r="F95" s="154"/>
      <c r="G95" s="154"/>
      <c r="H95" s="154"/>
      <c r="I95" s="66"/>
      <c r="J95" s="154" t="s">
        <v>15</v>
      </c>
      <c r="K95" s="154"/>
      <c r="L95" s="154"/>
      <c r="M95" s="154"/>
      <c r="N95" s="154"/>
      <c r="O95" s="154"/>
      <c r="P95" s="154"/>
      <c r="Q95" s="154"/>
      <c r="R95" s="154"/>
      <c r="S95" s="154"/>
      <c r="T95" s="154"/>
      <c r="U95" s="154"/>
      <c r="V95" s="154"/>
      <c r="W95" s="154"/>
      <c r="X95" s="154"/>
      <c r="Y95" s="154"/>
      <c r="Z95" s="154"/>
      <c r="AA95" s="154"/>
      <c r="AB95" s="154"/>
      <c r="AC95" s="154"/>
      <c r="AD95" s="154"/>
      <c r="AE95" s="154"/>
      <c r="AF95" s="154"/>
      <c r="AG95" s="152">
        <f>'PS01 - Servis a oprava zá...'!J28</f>
        <v>9707372.1999999993</v>
      </c>
      <c r="AH95" s="153"/>
      <c r="AI95" s="153"/>
      <c r="AJ95" s="153"/>
      <c r="AK95" s="153"/>
      <c r="AL95" s="153"/>
      <c r="AM95" s="153"/>
      <c r="AN95" s="152">
        <f>SUM(AG95,AT95)</f>
        <v>11745920.359999999</v>
      </c>
      <c r="AO95" s="153"/>
      <c r="AP95" s="153"/>
      <c r="AQ95" s="67" t="s">
        <v>75</v>
      </c>
      <c r="AR95" s="64"/>
      <c r="AS95" s="68">
        <v>0</v>
      </c>
      <c r="AT95" s="69">
        <f>ROUND(SUM(AV95:AW95),2)</f>
        <v>2038548.16</v>
      </c>
      <c r="AU95" s="70">
        <f>'PS01 - Servis a oprava zá...'!P112</f>
        <v>0</v>
      </c>
      <c r="AV95" s="69">
        <f>'PS01 - Servis a oprava zá...'!J31</f>
        <v>2038548.16</v>
      </c>
      <c r="AW95" s="69">
        <f>'PS01 - Servis a oprava zá...'!J32</f>
        <v>0</v>
      </c>
      <c r="AX95" s="69">
        <f>'PS01 - Servis a oprava zá...'!J33</f>
        <v>0</v>
      </c>
      <c r="AY95" s="69">
        <f>'PS01 - Servis a oprava zá...'!J34</f>
        <v>0</v>
      </c>
      <c r="AZ95" s="69">
        <f>'PS01 - Servis a oprava zá...'!F31</f>
        <v>9707372.1999999993</v>
      </c>
      <c r="BA95" s="69">
        <f>'PS01 - Servis a oprava zá...'!F32</f>
        <v>0</v>
      </c>
      <c r="BB95" s="69">
        <f>'PS01 - Servis a oprava zá...'!F33</f>
        <v>0</v>
      </c>
      <c r="BC95" s="69">
        <f>'PS01 - Servis a oprava zá...'!F34</f>
        <v>0</v>
      </c>
      <c r="BD95" s="71">
        <f>'PS01 - Servis a oprava zá...'!F35</f>
        <v>0</v>
      </c>
      <c r="BT95" s="72" t="s">
        <v>76</v>
      </c>
      <c r="BU95" s="72" t="s">
        <v>77</v>
      </c>
      <c r="BV95" s="72" t="s">
        <v>72</v>
      </c>
      <c r="BW95" s="72" t="s">
        <v>5</v>
      </c>
      <c r="BX95" s="72" t="s">
        <v>73</v>
      </c>
      <c r="CL95" s="72" t="s">
        <v>1</v>
      </c>
    </row>
    <row r="96" spans="1:90" s="1" customFormat="1" ht="30" customHeight="1">
      <c r="B96" s="22"/>
      <c r="AR96" s="22"/>
    </row>
    <row r="97" spans="2:44" s="1" customFormat="1" ht="6.95" customHeight="1"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22"/>
    </row>
  </sheetData>
  <sheetProtection algorithmName="SHA-512" hashValue="pWFHOQCqr9OLeEKCBameQ5vpfeCjtoLBDK7T8yJkgEPwZbORZ8xU74SAf57dBeAqBWJQ+2H/tjVosXONzFbPcw==" saltValue="DlnlU7a2hLPMr927r/+fckdf9a/4sqAYTjCb95kuyP6NcCqkQHTCOf8Et4LysHJrgtaxxLtvaTlErk/BpdL7tQ==" spinCount="100000" sheet="1" objects="1" scenarios="1" formatColumns="0" formatRows="0"/>
  <mergeCells count="40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J5"/>
    <mergeCell ref="K6:AJ6"/>
    <mergeCell ref="E23:AN23"/>
    <mergeCell ref="AK26:AO26"/>
    <mergeCell ref="L28:P28"/>
    <mergeCell ref="W28:AE28"/>
    <mergeCell ref="AK28:AO28"/>
  </mergeCells>
  <hyperlinks>
    <hyperlink ref="A95" location="'PS02 - Servis a oprava zá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BM665"/>
  <sheetViews>
    <sheetView showGridLines="0" tabSelected="1" workbookViewId="0">
      <selection activeCell="F113" sqref="F113"/>
    </sheetView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AT2" s="10" t="s">
        <v>5</v>
      </c>
    </row>
    <row r="3" spans="2:46" ht="6.95" hidden="1" customHeight="1">
      <c r="B3" s="11"/>
      <c r="C3" s="12"/>
      <c r="D3" s="12"/>
      <c r="E3" s="12"/>
      <c r="F3" s="12"/>
      <c r="G3" s="12"/>
      <c r="H3" s="12"/>
      <c r="I3" s="12"/>
      <c r="J3" s="12"/>
      <c r="K3" s="12"/>
      <c r="L3" s="13"/>
      <c r="AT3" s="10" t="s">
        <v>78</v>
      </c>
    </row>
    <row r="4" spans="2:46" ht="24.95" hidden="1" customHeight="1">
      <c r="B4" s="13"/>
      <c r="D4" s="14" t="s">
        <v>79</v>
      </c>
      <c r="L4" s="13"/>
      <c r="M4" s="73" t="s">
        <v>10</v>
      </c>
      <c r="AT4" s="10" t="s">
        <v>4</v>
      </c>
    </row>
    <row r="5" spans="2:46" ht="6.95" hidden="1" customHeight="1">
      <c r="B5" s="13"/>
      <c r="L5" s="13"/>
    </row>
    <row r="6" spans="2:46" s="1" customFormat="1" ht="12" hidden="1" customHeight="1">
      <c r="B6" s="22"/>
      <c r="D6" s="19" t="s">
        <v>14</v>
      </c>
      <c r="L6" s="22"/>
    </row>
    <row r="7" spans="2:46" s="1" customFormat="1" ht="16.5" hidden="1" customHeight="1">
      <c r="B7" s="22"/>
      <c r="E7" s="138" t="s">
        <v>15</v>
      </c>
      <c r="F7" s="157"/>
      <c r="G7" s="157"/>
      <c r="H7" s="157"/>
      <c r="L7" s="22"/>
    </row>
    <row r="8" spans="2:46" s="1" customFormat="1" ht="11.25" hidden="1">
      <c r="B8" s="22"/>
      <c r="L8" s="22"/>
    </row>
    <row r="9" spans="2:46" s="1" customFormat="1" ht="12" hidden="1" customHeight="1">
      <c r="B9" s="22"/>
      <c r="D9" s="19" t="s">
        <v>16</v>
      </c>
      <c r="F9" s="17" t="s">
        <v>1</v>
      </c>
      <c r="I9" s="19" t="s">
        <v>17</v>
      </c>
      <c r="J9" s="17" t="s">
        <v>1</v>
      </c>
      <c r="L9" s="22"/>
    </row>
    <row r="10" spans="2:46" s="1" customFormat="1" ht="12" hidden="1" customHeight="1">
      <c r="B10" s="22"/>
      <c r="D10" s="19" t="s">
        <v>18</v>
      </c>
      <c r="F10" s="17" t="s">
        <v>19</v>
      </c>
      <c r="I10" s="19" t="s">
        <v>20</v>
      </c>
      <c r="J10" s="42" t="str">
        <f>'Rekapitulace stavby'!AN8</f>
        <v>11. 11. 2024</v>
      </c>
      <c r="L10" s="22"/>
    </row>
    <row r="11" spans="2:46" s="1" customFormat="1" ht="10.9" hidden="1" customHeight="1">
      <c r="B11" s="22"/>
      <c r="L11" s="22"/>
    </row>
    <row r="12" spans="2:46" s="1" customFormat="1" ht="12" hidden="1" customHeight="1">
      <c r="B12" s="22"/>
      <c r="D12" s="19" t="s">
        <v>22</v>
      </c>
      <c r="I12" s="19" t="s">
        <v>23</v>
      </c>
      <c r="J12" s="17" t="str">
        <f>IF('Rekapitulace stavby'!AN10="","",'Rekapitulace stavby'!AN10)</f>
        <v/>
      </c>
      <c r="L12" s="22"/>
    </row>
    <row r="13" spans="2:46" s="1" customFormat="1" ht="18" hidden="1" customHeight="1">
      <c r="B13" s="22"/>
      <c r="E13" s="17" t="str">
        <f>IF('Rekapitulace stavby'!E11="","",'Rekapitulace stavby'!E11)</f>
        <v xml:space="preserve"> </v>
      </c>
      <c r="I13" s="19" t="s">
        <v>25</v>
      </c>
      <c r="J13" s="17" t="str">
        <f>IF('Rekapitulace stavby'!AN11="","",'Rekapitulace stavby'!AN11)</f>
        <v/>
      </c>
      <c r="L13" s="22"/>
    </row>
    <row r="14" spans="2:46" s="1" customFormat="1" ht="6.95" hidden="1" customHeight="1">
      <c r="B14" s="22"/>
      <c r="L14" s="22"/>
    </row>
    <row r="15" spans="2:46" s="1" customFormat="1" ht="12" hidden="1" customHeight="1">
      <c r="B15" s="22"/>
      <c r="D15" s="19" t="s">
        <v>26</v>
      </c>
      <c r="I15" s="19" t="s">
        <v>23</v>
      </c>
      <c r="J15" s="17" t="str">
        <f>'Rekapitulace stavby'!AN13</f>
        <v/>
      </c>
      <c r="L15" s="22"/>
    </row>
    <row r="16" spans="2:46" s="1" customFormat="1" ht="18" hidden="1" customHeight="1">
      <c r="B16" s="22"/>
      <c r="E16" s="124" t="str">
        <f>'Rekapitulace stavby'!E14</f>
        <v xml:space="preserve"> </v>
      </c>
      <c r="F16" s="124"/>
      <c r="G16" s="124"/>
      <c r="H16" s="124"/>
      <c r="I16" s="19" t="s">
        <v>25</v>
      </c>
      <c r="J16" s="17" t="str">
        <f>'Rekapitulace stavby'!AN14</f>
        <v/>
      </c>
      <c r="L16" s="22"/>
    </row>
    <row r="17" spans="2:12" s="1" customFormat="1" ht="6.95" hidden="1" customHeight="1">
      <c r="B17" s="22"/>
      <c r="L17" s="22"/>
    </row>
    <row r="18" spans="2:12" s="1" customFormat="1" ht="12" hidden="1" customHeight="1">
      <c r="B18" s="22"/>
      <c r="D18" s="19" t="s">
        <v>27</v>
      </c>
      <c r="I18" s="19" t="s">
        <v>23</v>
      </c>
      <c r="J18" s="17" t="str">
        <f>IF('Rekapitulace stavby'!AN16="","",'Rekapitulace stavby'!AN16)</f>
        <v/>
      </c>
      <c r="L18" s="22"/>
    </row>
    <row r="19" spans="2:12" s="1" customFormat="1" ht="18" hidden="1" customHeight="1">
      <c r="B19" s="22"/>
      <c r="E19" s="17" t="str">
        <f>IF('Rekapitulace stavby'!E17="","",'Rekapitulace stavby'!E17)</f>
        <v xml:space="preserve"> </v>
      </c>
      <c r="I19" s="19" t="s">
        <v>25</v>
      </c>
      <c r="J19" s="17" t="str">
        <f>IF('Rekapitulace stavby'!AN17="","",'Rekapitulace stavby'!AN17)</f>
        <v/>
      </c>
      <c r="L19" s="22"/>
    </row>
    <row r="20" spans="2:12" s="1" customFormat="1" ht="6.95" hidden="1" customHeight="1">
      <c r="B20" s="22"/>
      <c r="L20" s="22"/>
    </row>
    <row r="21" spans="2:12" s="1" customFormat="1" ht="12" hidden="1" customHeight="1">
      <c r="B21" s="22"/>
      <c r="D21" s="19" t="s">
        <v>29</v>
      </c>
      <c r="I21" s="19" t="s">
        <v>23</v>
      </c>
      <c r="J21" s="17" t="str">
        <f>IF('Rekapitulace stavby'!AN19="","",'Rekapitulace stavby'!AN19)</f>
        <v/>
      </c>
      <c r="L21" s="22"/>
    </row>
    <row r="22" spans="2:12" s="1" customFormat="1" ht="18" hidden="1" customHeight="1">
      <c r="B22" s="22"/>
      <c r="E22" s="17" t="str">
        <f>IF('Rekapitulace stavby'!E20="","",'Rekapitulace stavby'!E20)</f>
        <v xml:space="preserve"> </v>
      </c>
      <c r="I22" s="19" t="s">
        <v>25</v>
      </c>
      <c r="J22" s="17" t="str">
        <f>IF('Rekapitulace stavby'!AN20="","",'Rekapitulace stavby'!AN20)</f>
        <v/>
      </c>
      <c r="L22" s="22"/>
    </row>
    <row r="23" spans="2:12" s="1" customFormat="1" ht="6.95" hidden="1" customHeight="1">
      <c r="B23" s="22"/>
      <c r="L23" s="22"/>
    </row>
    <row r="24" spans="2:12" s="1" customFormat="1" ht="12" hidden="1" customHeight="1">
      <c r="B24" s="22"/>
      <c r="D24" s="19" t="s">
        <v>30</v>
      </c>
      <c r="L24" s="22"/>
    </row>
    <row r="25" spans="2:12" s="7" customFormat="1" ht="16.5" hidden="1" customHeight="1">
      <c r="B25" s="74"/>
      <c r="E25" s="127" t="s">
        <v>1</v>
      </c>
      <c r="F25" s="127"/>
      <c r="G25" s="127"/>
      <c r="H25" s="127"/>
      <c r="L25" s="74"/>
    </row>
    <row r="26" spans="2:12" s="1" customFormat="1" ht="6.95" hidden="1" customHeight="1">
      <c r="B26" s="22"/>
      <c r="L26" s="22"/>
    </row>
    <row r="27" spans="2:12" s="1" customFormat="1" ht="6.95" hidden="1" customHeight="1">
      <c r="B27" s="22"/>
      <c r="D27" s="43"/>
      <c r="E27" s="43"/>
      <c r="F27" s="43"/>
      <c r="G27" s="43"/>
      <c r="H27" s="43"/>
      <c r="I27" s="43"/>
      <c r="J27" s="43"/>
      <c r="K27" s="43"/>
      <c r="L27" s="22"/>
    </row>
    <row r="28" spans="2:12" s="1" customFormat="1" ht="25.35" hidden="1" customHeight="1">
      <c r="B28" s="22"/>
      <c r="D28" s="75" t="s">
        <v>31</v>
      </c>
      <c r="J28" s="56">
        <f>ROUND(J112, 2)</f>
        <v>9707372.1999999993</v>
      </c>
      <c r="L28" s="22"/>
    </row>
    <row r="29" spans="2:12" s="1" customFormat="1" ht="6.95" hidden="1" customHeight="1">
      <c r="B29" s="22"/>
      <c r="D29" s="43"/>
      <c r="E29" s="43"/>
      <c r="F29" s="43"/>
      <c r="G29" s="43"/>
      <c r="H29" s="43"/>
      <c r="I29" s="43"/>
      <c r="J29" s="43"/>
      <c r="K29" s="43"/>
      <c r="L29" s="22"/>
    </row>
    <row r="30" spans="2:12" s="1" customFormat="1" ht="14.45" hidden="1" customHeight="1">
      <c r="B30" s="22"/>
      <c r="F30" s="25" t="s">
        <v>33</v>
      </c>
      <c r="I30" s="25" t="s">
        <v>32</v>
      </c>
      <c r="J30" s="25" t="s">
        <v>34</v>
      </c>
      <c r="L30" s="22"/>
    </row>
    <row r="31" spans="2:12" s="1" customFormat="1" ht="14.45" hidden="1" customHeight="1">
      <c r="B31" s="22"/>
      <c r="D31" s="45" t="s">
        <v>35</v>
      </c>
      <c r="E31" s="19" t="s">
        <v>36</v>
      </c>
      <c r="F31" s="76">
        <f>ROUND((SUM(BE112:BE664)),  2)</f>
        <v>9707372.1999999993</v>
      </c>
      <c r="I31" s="77">
        <v>0.21</v>
      </c>
      <c r="J31" s="76">
        <f>ROUND(((SUM(BE112:BE664))*I31),  2)</f>
        <v>2038548.16</v>
      </c>
      <c r="L31" s="22"/>
    </row>
    <row r="32" spans="2:12" s="1" customFormat="1" ht="14.45" hidden="1" customHeight="1">
      <c r="B32" s="22"/>
      <c r="E32" s="19" t="s">
        <v>37</v>
      </c>
      <c r="F32" s="76">
        <f>ROUND((SUM(BF112:BF664)),  2)</f>
        <v>0</v>
      </c>
      <c r="I32" s="77">
        <v>0.12</v>
      </c>
      <c r="J32" s="76">
        <f>ROUND(((SUM(BF112:BF664))*I32),  2)</f>
        <v>0</v>
      </c>
      <c r="L32" s="22"/>
    </row>
    <row r="33" spans="2:12" s="1" customFormat="1" ht="14.45" hidden="1" customHeight="1">
      <c r="B33" s="22"/>
      <c r="E33" s="19" t="s">
        <v>38</v>
      </c>
      <c r="F33" s="76">
        <f>ROUND((SUM(BG112:BG664)),  2)</f>
        <v>0</v>
      </c>
      <c r="I33" s="77">
        <v>0.21</v>
      </c>
      <c r="J33" s="76">
        <f>0</f>
        <v>0</v>
      </c>
      <c r="L33" s="22"/>
    </row>
    <row r="34" spans="2:12" s="1" customFormat="1" ht="14.45" hidden="1" customHeight="1">
      <c r="B34" s="22"/>
      <c r="E34" s="19" t="s">
        <v>39</v>
      </c>
      <c r="F34" s="76">
        <f>ROUND((SUM(BH112:BH664)),  2)</f>
        <v>0</v>
      </c>
      <c r="I34" s="77">
        <v>0.12</v>
      </c>
      <c r="J34" s="76">
        <f>0</f>
        <v>0</v>
      </c>
      <c r="L34" s="22"/>
    </row>
    <row r="35" spans="2:12" s="1" customFormat="1" ht="14.45" hidden="1" customHeight="1">
      <c r="B35" s="22"/>
      <c r="E35" s="19" t="s">
        <v>40</v>
      </c>
      <c r="F35" s="76">
        <f>ROUND((SUM(BI112:BI664)),  2)</f>
        <v>0</v>
      </c>
      <c r="I35" s="77">
        <v>0</v>
      </c>
      <c r="J35" s="76">
        <f>0</f>
        <v>0</v>
      </c>
      <c r="L35" s="22"/>
    </row>
    <row r="36" spans="2:12" s="1" customFormat="1" ht="6.95" hidden="1" customHeight="1">
      <c r="B36" s="22"/>
      <c r="L36" s="22"/>
    </row>
    <row r="37" spans="2:12" s="1" customFormat="1" ht="25.35" hidden="1" customHeight="1">
      <c r="B37" s="22"/>
      <c r="C37" s="78"/>
      <c r="D37" s="79" t="s">
        <v>41</v>
      </c>
      <c r="E37" s="47"/>
      <c r="F37" s="47"/>
      <c r="G37" s="80" t="s">
        <v>42</v>
      </c>
      <c r="H37" s="81" t="s">
        <v>43</v>
      </c>
      <c r="I37" s="47"/>
      <c r="J37" s="82">
        <f>SUM(J28:J35)</f>
        <v>11745920.359999999</v>
      </c>
      <c r="K37" s="83"/>
      <c r="L37" s="22"/>
    </row>
    <row r="38" spans="2:12" s="1" customFormat="1" ht="14.45" hidden="1" customHeight="1">
      <c r="B38" s="22"/>
      <c r="L38" s="22"/>
    </row>
    <row r="39" spans="2:12" ht="14.45" hidden="1" customHeight="1">
      <c r="B39" s="13"/>
      <c r="L39" s="13"/>
    </row>
    <row r="40" spans="2:12" ht="14.45" hidden="1" customHeight="1">
      <c r="B40" s="13"/>
      <c r="L40" s="13"/>
    </row>
    <row r="41" spans="2:12" ht="14.45" hidden="1" customHeight="1">
      <c r="B41" s="13"/>
      <c r="L41" s="13"/>
    </row>
    <row r="42" spans="2:12" ht="14.45" hidden="1" customHeight="1">
      <c r="B42" s="13"/>
      <c r="L42" s="13"/>
    </row>
    <row r="43" spans="2:12" ht="14.45" hidden="1" customHeight="1">
      <c r="B43" s="13"/>
      <c r="L43" s="13"/>
    </row>
    <row r="44" spans="2:12" ht="14.45" hidden="1" customHeight="1">
      <c r="B44" s="13"/>
      <c r="L44" s="13"/>
    </row>
    <row r="45" spans="2:12" ht="14.45" hidden="1" customHeight="1">
      <c r="B45" s="13"/>
      <c r="L45" s="13"/>
    </row>
    <row r="46" spans="2:12" ht="14.45" hidden="1" customHeight="1">
      <c r="B46" s="13"/>
      <c r="L46" s="13"/>
    </row>
    <row r="47" spans="2:12" ht="14.45" hidden="1" customHeight="1">
      <c r="B47" s="13"/>
      <c r="L47" s="13"/>
    </row>
    <row r="48" spans="2:12" ht="14.45" hidden="1" customHeight="1">
      <c r="B48" s="13"/>
      <c r="L48" s="13"/>
    </row>
    <row r="49" spans="2:12" ht="14.45" hidden="1" customHeight="1">
      <c r="B49" s="13"/>
      <c r="L49" s="13"/>
    </row>
    <row r="50" spans="2:12" s="1" customFormat="1" ht="14.45" hidden="1" customHeight="1">
      <c r="B50" s="22"/>
      <c r="D50" s="31" t="s">
        <v>44</v>
      </c>
      <c r="E50" s="32"/>
      <c r="F50" s="32"/>
      <c r="G50" s="31" t="s">
        <v>45</v>
      </c>
      <c r="H50" s="32"/>
      <c r="I50" s="32"/>
      <c r="J50" s="32"/>
      <c r="K50" s="32"/>
      <c r="L50" s="22"/>
    </row>
    <row r="51" spans="2:12" ht="11.25" hidden="1">
      <c r="B51" s="13"/>
      <c r="L51" s="13"/>
    </row>
    <row r="52" spans="2:12" ht="11.25" hidden="1">
      <c r="B52" s="13"/>
      <c r="L52" s="13"/>
    </row>
    <row r="53" spans="2:12" ht="11.25" hidden="1">
      <c r="B53" s="13"/>
      <c r="L53" s="13"/>
    </row>
    <row r="54" spans="2:12" ht="11.25" hidden="1">
      <c r="B54" s="13"/>
      <c r="L54" s="13"/>
    </row>
    <row r="55" spans="2:12" ht="11.25" hidden="1">
      <c r="B55" s="13"/>
      <c r="L55" s="13"/>
    </row>
    <row r="56" spans="2:12" ht="11.25" hidden="1">
      <c r="B56" s="13"/>
      <c r="L56" s="13"/>
    </row>
    <row r="57" spans="2:12" ht="11.25" hidden="1">
      <c r="B57" s="13"/>
      <c r="L57" s="13"/>
    </row>
    <row r="58" spans="2:12" ht="11.25" hidden="1">
      <c r="B58" s="13"/>
      <c r="L58" s="13"/>
    </row>
    <row r="59" spans="2:12" ht="11.25" hidden="1">
      <c r="B59" s="13"/>
      <c r="L59" s="13"/>
    </row>
    <row r="60" spans="2:12" ht="11.25" hidden="1">
      <c r="B60" s="13"/>
      <c r="L60" s="13"/>
    </row>
    <row r="61" spans="2:12" s="1" customFormat="1" hidden="1">
      <c r="B61" s="22"/>
      <c r="D61" s="33" t="s">
        <v>46</v>
      </c>
      <c r="E61" s="24"/>
      <c r="F61" s="84" t="s">
        <v>47</v>
      </c>
      <c r="G61" s="33" t="s">
        <v>46</v>
      </c>
      <c r="H61" s="24"/>
      <c r="I61" s="24"/>
      <c r="J61" s="85" t="s">
        <v>47</v>
      </c>
      <c r="K61" s="24"/>
      <c r="L61" s="22"/>
    </row>
    <row r="62" spans="2:12" ht="11.25" hidden="1">
      <c r="B62" s="13"/>
      <c r="L62" s="13"/>
    </row>
    <row r="63" spans="2:12" ht="11.25" hidden="1">
      <c r="B63" s="13"/>
      <c r="L63" s="13"/>
    </row>
    <row r="64" spans="2:12" ht="11.25" hidden="1">
      <c r="B64" s="13"/>
      <c r="L64" s="13"/>
    </row>
    <row r="65" spans="2:12" s="1" customFormat="1" hidden="1">
      <c r="B65" s="22"/>
      <c r="D65" s="31" t="s">
        <v>48</v>
      </c>
      <c r="E65" s="32"/>
      <c r="F65" s="32"/>
      <c r="G65" s="31" t="s">
        <v>49</v>
      </c>
      <c r="H65" s="32"/>
      <c r="I65" s="32"/>
      <c r="J65" s="32"/>
      <c r="K65" s="32"/>
      <c r="L65" s="22"/>
    </row>
    <row r="66" spans="2:12" ht="11.25" hidden="1">
      <c r="B66" s="13"/>
      <c r="L66" s="13"/>
    </row>
    <row r="67" spans="2:12" ht="11.25" hidden="1">
      <c r="B67" s="13"/>
      <c r="L67" s="13"/>
    </row>
    <row r="68" spans="2:12" ht="11.25" hidden="1">
      <c r="B68" s="13"/>
      <c r="L68" s="13"/>
    </row>
    <row r="69" spans="2:12" ht="11.25" hidden="1">
      <c r="B69" s="13"/>
      <c r="L69" s="13"/>
    </row>
    <row r="70" spans="2:12" ht="11.25" hidden="1">
      <c r="B70" s="13"/>
      <c r="L70" s="13"/>
    </row>
    <row r="71" spans="2:12" ht="11.25" hidden="1">
      <c r="B71" s="13"/>
      <c r="L71" s="13"/>
    </row>
    <row r="72" spans="2:12" ht="11.25" hidden="1">
      <c r="B72" s="13"/>
      <c r="L72" s="13"/>
    </row>
    <row r="73" spans="2:12" ht="11.25" hidden="1">
      <c r="B73" s="13"/>
      <c r="L73" s="13"/>
    </row>
    <row r="74" spans="2:12" ht="11.25" hidden="1">
      <c r="B74" s="13"/>
      <c r="L74" s="13"/>
    </row>
    <row r="75" spans="2:12" ht="11.25" hidden="1">
      <c r="B75" s="13"/>
      <c r="L75" s="13"/>
    </row>
    <row r="76" spans="2:12" s="1" customFormat="1" hidden="1">
      <c r="B76" s="22"/>
      <c r="D76" s="33" t="s">
        <v>46</v>
      </c>
      <c r="E76" s="24"/>
      <c r="F76" s="84" t="s">
        <v>47</v>
      </c>
      <c r="G76" s="33" t="s">
        <v>46</v>
      </c>
      <c r="H76" s="24"/>
      <c r="I76" s="24"/>
      <c r="J76" s="85" t="s">
        <v>47</v>
      </c>
      <c r="K76" s="24"/>
      <c r="L76" s="22"/>
    </row>
    <row r="77" spans="2:12" s="1" customFormat="1" ht="14.45" hidden="1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22"/>
    </row>
    <row r="78" spans="2:12" ht="11.25" hidden="1"/>
    <row r="79" spans="2:12" ht="11.25" hidden="1"/>
    <row r="80" spans="2:12" ht="11.25" hidden="1"/>
    <row r="81" spans="2:47" s="1" customFormat="1" ht="6.95" hidden="1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22"/>
    </row>
    <row r="82" spans="2:47" s="1" customFormat="1" ht="24.95" hidden="1" customHeight="1">
      <c r="B82" s="22"/>
      <c r="C82" s="14" t="s">
        <v>80</v>
      </c>
      <c r="L82" s="22"/>
    </row>
    <row r="83" spans="2:47" s="1" customFormat="1" ht="6.95" hidden="1" customHeight="1">
      <c r="B83" s="22"/>
      <c r="L83" s="22"/>
    </row>
    <row r="84" spans="2:47" s="1" customFormat="1" ht="12" hidden="1" customHeight="1">
      <c r="B84" s="22"/>
      <c r="C84" s="19" t="s">
        <v>14</v>
      </c>
      <c r="L84" s="22"/>
    </row>
    <row r="85" spans="2:47" s="1" customFormat="1" ht="16.5" hidden="1" customHeight="1">
      <c r="B85" s="22"/>
      <c r="E85" s="138" t="str">
        <f>E7</f>
        <v>Servis a oprava záložních zdrojů SSZT OŘ PLZ 2025-2027</v>
      </c>
      <c r="F85" s="157"/>
      <c r="G85" s="157"/>
      <c r="H85" s="157"/>
      <c r="L85" s="22"/>
    </row>
    <row r="86" spans="2:47" s="1" customFormat="1" ht="6.95" hidden="1" customHeight="1">
      <c r="B86" s="22"/>
      <c r="L86" s="22"/>
    </row>
    <row r="87" spans="2:47" s="1" customFormat="1" ht="12" hidden="1" customHeight="1">
      <c r="B87" s="22"/>
      <c r="C87" s="19" t="s">
        <v>18</v>
      </c>
      <c r="F87" s="17" t="str">
        <f>F10</f>
        <v>Obvod SSZT Plzeň</v>
      </c>
      <c r="I87" s="19" t="s">
        <v>20</v>
      </c>
      <c r="J87" s="42" t="str">
        <f>IF(J10="","",J10)</f>
        <v>11. 11. 2024</v>
      </c>
      <c r="L87" s="22"/>
    </row>
    <row r="88" spans="2:47" s="1" customFormat="1" ht="6.95" hidden="1" customHeight="1">
      <c r="B88" s="22"/>
      <c r="L88" s="22"/>
    </row>
    <row r="89" spans="2:47" s="1" customFormat="1" ht="15.2" hidden="1" customHeight="1">
      <c r="B89" s="22"/>
      <c r="C89" s="19" t="s">
        <v>22</v>
      </c>
      <c r="F89" s="17" t="str">
        <f>E13</f>
        <v xml:space="preserve"> </v>
      </c>
      <c r="I89" s="19" t="s">
        <v>27</v>
      </c>
      <c r="J89" s="20" t="str">
        <f>E19</f>
        <v xml:space="preserve"> </v>
      </c>
      <c r="L89" s="22"/>
    </row>
    <row r="90" spans="2:47" s="1" customFormat="1" ht="15.2" hidden="1" customHeight="1">
      <c r="B90" s="22"/>
      <c r="C90" s="19" t="s">
        <v>26</v>
      </c>
      <c r="F90" s="17" t="str">
        <f>IF(E16="","",E16)</f>
        <v xml:space="preserve"> </v>
      </c>
      <c r="I90" s="19" t="s">
        <v>29</v>
      </c>
      <c r="J90" s="20" t="str">
        <f>E22</f>
        <v xml:space="preserve"> </v>
      </c>
      <c r="L90" s="22"/>
    </row>
    <row r="91" spans="2:47" s="1" customFormat="1" ht="10.35" hidden="1" customHeight="1">
      <c r="B91" s="22"/>
      <c r="L91" s="22"/>
    </row>
    <row r="92" spans="2:47" s="1" customFormat="1" ht="29.25" hidden="1" customHeight="1">
      <c r="B92" s="22"/>
      <c r="C92" s="86" t="s">
        <v>81</v>
      </c>
      <c r="D92" s="78"/>
      <c r="E92" s="78"/>
      <c r="F92" s="78"/>
      <c r="G92" s="78"/>
      <c r="H92" s="78"/>
      <c r="I92" s="78"/>
      <c r="J92" s="87" t="s">
        <v>82</v>
      </c>
      <c r="K92" s="78"/>
      <c r="L92" s="22"/>
    </row>
    <row r="93" spans="2:47" s="1" customFormat="1" ht="10.35" hidden="1" customHeight="1">
      <c r="B93" s="22"/>
      <c r="L93" s="22"/>
    </row>
    <row r="94" spans="2:47" s="1" customFormat="1" ht="22.9" hidden="1" customHeight="1">
      <c r="B94" s="22"/>
      <c r="C94" s="88" t="s">
        <v>83</v>
      </c>
      <c r="J94" s="56">
        <f>J112</f>
        <v>9707372.1999999993</v>
      </c>
      <c r="L94" s="22"/>
      <c r="AU94" s="10" t="s">
        <v>84</v>
      </c>
    </row>
    <row r="95" spans="2:47" s="1" customFormat="1" ht="21.75" hidden="1" customHeight="1">
      <c r="B95" s="22"/>
      <c r="L95" s="22"/>
    </row>
    <row r="96" spans="2:47" s="1" customFormat="1" ht="6.95" hidden="1" customHeight="1"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22"/>
    </row>
    <row r="97" spans="2:63" ht="11.25" hidden="1"/>
    <row r="98" spans="2:63" ht="11.25" hidden="1"/>
    <row r="99" spans="2:63" ht="11.25" hidden="1"/>
    <row r="100" spans="2:63" s="1" customFormat="1" ht="6.95" customHeight="1"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22"/>
    </row>
    <row r="101" spans="2:63" s="1" customFormat="1" ht="24.95" customHeight="1">
      <c r="B101" s="22"/>
      <c r="C101" s="14" t="s">
        <v>85</v>
      </c>
      <c r="L101" s="22"/>
    </row>
    <row r="102" spans="2:63" s="1" customFormat="1" ht="6.95" customHeight="1">
      <c r="B102" s="22"/>
      <c r="L102" s="22"/>
    </row>
    <row r="103" spans="2:63" s="1" customFormat="1" ht="12" customHeight="1">
      <c r="B103" s="22"/>
      <c r="C103" s="19" t="s">
        <v>14</v>
      </c>
      <c r="L103" s="22"/>
    </row>
    <row r="104" spans="2:63" s="1" customFormat="1" ht="16.5" customHeight="1">
      <c r="B104" s="22"/>
      <c r="E104" s="138" t="str">
        <f>E7</f>
        <v>Servis a oprava záložních zdrojů SSZT OŘ PLZ 2025-2027</v>
      </c>
      <c r="F104" s="157"/>
      <c r="G104" s="157"/>
      <c r="H104" s="157"/>
      <c r="L104" s="22"/>
    </row>
    <row r="105" spans="2:63" s="1" customFormat="1" ht="6.95" customHeight="1">
      <c r="B105" s="22"/>
      <c r="L105" s="22"/>
    </row>
    <row r="106" spans="2:63" s="1" customFormat="1" ht="12" customHeight="1">
      <c r="B106" s="22"/>
      <c r="C106" s="19" t="s">
        <v>18</v>
      </c>
      <c r="F106" s="17" t="str">
        <f>F10</f>
        <v>Obvod SSZT Plzeň</v>
      </c>
      <c r="I106" s="19" t="s">
        <v>20</v>
      </c>
      <c r="J106" s="42" t="str">
        <f>IF(J10="","",J10)</f>
        <v>11. 11. 2024</v>
      </c>
      <c r="L106" s="22"/>
    </row>
    <row r="107" spans="2:63" s="1" customFormat="1" ht="6.95" customHeight="1">
      <c r="B107" s="22"/>
      <c r="L107" s="22"/>
    </row>
    <row r="108" spans="2:63" s="1" customFormat="1" ht="15.2" customHeight="1">
      <c r="B108" s="22"/>
      <c r="C108" s="19" t="s">
        <v>22</v>
      </c>
      <c r="F108" s="17" t="str">
        <f>E13</f>
        <v xml:space="preserve"> </v>
      </c>
      <c r="I108" s="19" t="s">
        <v>27</v>
      </c>
      <c r="J108" s="20" t="str">
        <f>E19</f>
        <v xml:space="preserve"> </v>
      </c>
      <c r="L108" s="22"/>
    </row>
    <row r="109" spans="2:63" s="1" customFormat="1" ht="15.2" customHeight="1">
      <c r="B109" s="22"/>
      <c r="C109" s="19" t="s">
        <v>26</v>
      </c>
      <c r="F109" s="17" t="str">
        <f>IF(E16="","",E16)</f>
        <v xml:space="preserve"> </v>
      </c>
      <c r="I109" s="19" t="s">
        <v>29</v>
      </c>
      <c r="J109" s="20" t="str">
        <f>E22</f>
        <v xml:space="preserve"> </v>
      </c>
      <c r="L109" s="22"/>
    </row>
    <row r="110" spans="2:63" s="1" customFormat="1" ht="10.35" customHeight="1">
      <c r="B110" s="22"/>
      <c r="L110" s="22"/>
    </row>
    <row r="111" spans="2:63" s="8" customFormat="1" ht="29.25" customHeight="1">
      <c r="B111" s="89"/>
      <c r="C111" s="90" t="s">
        <v>86</v>
      </c>
      <c r="D111" s="91" t="s">
        <v>56</v>
      </c>
      <c r="E111" s="91" t="s">
        <v>52</v>
      </c>
      <c r="F111" s="91" t="s">
        <v>53</v>
      </c>
      <c r="G111" s="91" t="s">
        <v>87</v>
      </c>
      <c r="H111" s="91" t="s">
        <v>88</v>
      </c>
      <c r="I111" s="91" t="s">
        <v>89</v>
      </c>
      <c r="J111" s="91" t="s">
        <v>82</v>
      </c>
      <c r="K111" s="92" t="s">
        <v>90</v>
      </c>
      <c r="L111" s="89"/>
      <c r="M111" s="49" t="s">
        <v>1</v>
      </c>
      <c r="N111" s="50" t="s">
        <v>35</v>
      </c>
      <c r="O111" s="50" t="s">
        <v>91</v>
      </c>
      <c r="P111" s="50" t="s">
        <v>92</v>
      </c>
      <c r="Q111" s="50" t="s">
        <v>93</v>
      </c>
      <c r="R111" s="50" t="s">
        <v>94</v>
      </c>
      <c r="S111" s="50" t="s">
        <v>95</v>
      </c>
      <c r="T111" s="51" t="s">
        <v>96</v>
      </c>
    </row>
    <row r="112" spans="2:63" s="1" customFormat="1" ht="22.9" customHeight="1">
      <c r="B112" s="22"/>
      <c r="C112" s="54" t="s">
        <v>97</v>
      </c>
      <c r="J112" s="93">
        <f>BK112</f>
        <v>9707372.1999999993</v>
      </c>
      <c r="L112" s="22"/>
      <c r="M112" s="52"/>
      <c r="N112" s="43"/>
      <c r="O112" s="43"/>
      <c r="P112" s="94">
        <f>SUM(P113:P664)</f>
        <v>0</v>
      </c>
      <c r="Q112" s="43"/>
      <c r="R112" s="94">
        <f>SUM(R113:R664)</f>
        <v>0</v>
      </c>
      <c r="S112" s="43"/>
      <c r="T112" s="95">
        <f>SUM(T113:T664)</f>
        <v>0</v>
      </c>
      <c r="AT112" s="10" t="s">
        <v>70</v>
      </c>
      <c r="AU112" s="10" t="s">
        <v>84</v>
      </c>
      <c r="BK112" s="96">
        <f>SUM(BK113:BK664)</f>
        <v>9707372.1999999993</v>
      </c>
    </row>
    <row r="113" spans="2:65" s="1" customFormat="1" ht="49.15" customHeight="1">
      <c r="B113" s="22"/>
      <c r="C113" s="97" t="s">
        <v>76</v>
      </c>
      <c r="D113" s="97" t="s">
        <v>98</v>
      </c>
      <c r="E113" s="98" t="s">
        <v>99</v>
      </c>
      <c r="F113" s="99" t="s">
        <v>100</v>
      </c>
      <c r="G113" s="100" t="s">
        <v>101</v>
      </c>
      <c r="H113" s="101">
        <v>0</v>
      </c>
      <c r="I113" s="102">
        <v>1020</v>
      </c>
      <c r="J113" s="102">
        <f>ROUND(I113*H113,2)</f>
        <v>0</v>
      </c>
      <c r="K113" s="99" t="s">
        <v>102</v>
      </c>
      <c r="L113" s="103"/>
      <c r="M113" s="104" t="s">
        <v>1</v>
      </c>
      <c r="N113" s="105" t="s">
        <v>36</v>
      </c>
      <c r="O113" s="106">
        <v>0</v>
      </c>
      <c r="P113" s="106">
        <f>O113*H113</f>
        <v>0</v>
      </c>
      <c r="Q113" s="106">
        <v>0</v>
      </c>
      <c r="R113" s="106">
        <f>Q113*H113</f>
        <v>0</v>
      </c>
      <c r="S113" s="106">
        <v>0</v>
      </c>
      <c r="T113" s="107">
        <f>S113*H113</f>
        <v>0</v>
      </c>
      <c r="AR113" s="108" t="s">
        <v>103</v>
      </c>
      <c r="AT113" s="108" t="s">
        <v>98</v>
      </c>
      <c r="AU113" s="108" t="s">
        <v>71</v>
      </c>
      <c r="AY113" s="10" t="s">
        <v>104</v>
      </c>
      <c r="BE113" s="109">
        <f>IF(N113="základní",J113,0)</f>
        <v>0</v>
      </c>
      <c r="BF113" s="109">
        <f>IF(N113="snížená",J113,0)</f>
        <v>0</v>
      </c>
      <c r="BG113" s="109">
        <f>IF(N113="zákl. přenesená",J113,0)</f>
        <v>0</v>
      </c>
      <c r="BH113" s="109">
        <f>IF(N113="sníž. přenesená",J113,0)</f>
        <v>0</v>
      </c>
      <c r="BI113" s="109">
        <f>IF(N113="nulová",J113,0)</f>
        <v>0</v>
      </c>
      <c r="BJ113" s="10" t="s">
        <v>76</v>
      </c>
      <c r="BK113" s="109">
        <f>ROUND(I113*H113,2)</f>
        <v>0</v>
      </c>
      <c r="BL113" s="10" t="s">
        <v>105</v>
      </c>
      <c r="BM113" s="108" t="s">
        <v>106</v>
      </c>
    </row>
    <row r="114" spans="2:65" s="1" customFormat="1" ht="29.25">
      <c r="B114" s="22"/>
      <c r="D114" s="110" t="s">
        <v>107</v>
      </c>
      <c r="F114" s="111" t="s">
        <v>100</v>
      </c>
      <c r="L114" s="22"/>
      <c r="M114" s="112"/>
      <c r="T114" s="46"/>
      <c r="AT114" s="10" t="s">
        <v>107</v>
      </c>
      <c r="AU114" s="10" t="s">
        <v>71</v>
      </c>
    </row>
    <row r="115" spans="2:65" s="1" customFormat="1" ht="49.15" customHeight="1">
      <c r="B115" s="22"/>
      <c r="C115" s="97" t="s">
        <v>78</v>
      </c>
      <c r="D115" s="97" t="s">
        <v>98</v>
      </c>
      <c r="E115" s="98" t="s">
        <v>108</v>
      </c>
      <c r="F115" s="99" t="s">
        <v>109</v>
      </c>
      <c r="G115" s="100" t="s">
        <v>101</v>
      </c>
      <c r="H115" s="101">
        <v>0</v>
      </c>
      <c r="I115" s="102">
        <v>1220</v>
      </c>
      <c r="J115" s="102">
        <f>ROUND(I115*H115,2)</f>
        <v>0</v>
      </c>
      <c r="K115" s="99" t="s">
        <v>102</v>
      </c>
      <c r="L115" s="103"/>
      <c r="M115" s="104" t="s">
        <v>1</v>
      </c>
      <c r="N115" s="105" t="s">
        <v>36</v>
      </c>
      <c r="O115" s="106">
        <v>0</v>
      </c>
      <c r="P115" s="106">
        <f>O115*H115</f>
        <v>0</v>
      </c>
      <c r="Q115" s="106">
        <v>0</v>
      </c>
      <c r="R115" s="106">
        <f>Q115*H115</f>
        <v>0</v>
      </c>
      <c r="S115" s="106">
        <v>0</v>
      </c>
      <c r="T115" s="107">
        <f>S115*H115</f>
        <v>0</v>
      </c>
      <c r="AR115" s="108" t="s">
        <v>103</v>
      </c>
      <c r="AT115" s="108" t="s">
        <v>98</v>
      </c>
      <c r="AU115" s="108" t="s">
        <v>71</v>
      </c>
      <c r="AY115" s="10" t="s">
        <v>104</v>
      </c>
      <c r="BE115" s="109">
        <f>IF(N115="základní",J115,0)</f>
        <v>0</v>
      </c>
      <c r="BF115" s="109">
        <f>IF(N115="snížená",J115,0)</f>
        <v>0</v>
      </c>
      <c r="BG115" s="109">
        <f>IF(N115="zákl. přenesená",J115,0)</f>
        <v>0</v>
      </c>
      <c r="BH115" s="109">
        <f>IF(N115="sníž. přenesená",J115,0)</f>
        <v>0</v>
      </c>
      <c r="BI115" s="109">
        <f>IF(N115="nulová",J115,0)</f>
        <v>0</v>
      </c>
      <c r="BJ115" s="10" t="s">
        <v>76</v>
      </c>
      <c r="BK115" s="109">
        <f>ROUND(I115*H115,2)</f>
        <v>0</v>
      </c>
      <c r="BL115" s="10" t="s">
        <v>105</v>
      </c>
      <c r="BM115" s="108" t="s">
        <v>110</v>
      </c>
    </row>
    <row r="116" spans="2:65" s="1" customFormat="1" ht="29.25">
      <c r="B116" s="22"/>
      <c r="D116" s="110" t="s">
        <v>107</v>
      </c>
      <c r="F116" s="111" t="s">
        <v>109</v>
      </c>
      <c r="L116" s="22"/>
      <c r="M116" s="112"/>
      <c r="T116" s="46"/>
      <c r="AT116" s="10" t="s">
        <v>107</v>
      </c>
      <c r="AU116" s="10" t="s">
        <v>71</v>
      </c>
    </row>
    <row r="117" spans="2:65" s="1" customFormat="1" ht="49.15" customHeight="1">
      <c r="B117" s="22"/>
      <c r="C117" s="97" t="s">
        <v>111</v>
      </c>
      <c r="D117" s="97" t="s">
        <v>98</v>
      </c>
      <c r="E117" s="98" t="s">
        <v>112</v>
      </c>
      <c r="F117" s="99" t="s">
        <v>113</v>
      </c>
      <c r="G117" s="100" t="s">
        <v>101</v>
      </c>
      <c r="H117" s="101">
        <v>0</v>
      </c>
      <c r="I117" s="102">
        <v>1620</v>
      </c>
      <c r="J117" s="102">
        <f>ROUND(I117*H117,2)</f>
        <v>0</v>
      </c>
      <c r="K117" s="99" t="s">
        <v>102</v>
      </c>
      <c r="L117" s="103"/>
      <c r="M117" s="104" t="s">
        <v>1</v>
      </c>
      <c r="N117" s="105" t="s">
        <v>36</v>
      </c>
      <c r="O117" s="106">
        <v>0</v>
      </c>
      <c r="P117" s="106">
        <f>O117*H117</f>
        <v>0</v>
      </c>
      <c r="Q117" s="106">
        <v>0</v>
      </c>
      <c r="R117" s="106">
        <f>Q117*H117</f>
        <v>0</v>
      </c>
      <c r="S117" s="106">
        <v>0</v>
      </c>
      <c r="T117" s="107">
        <f>S117*H117</f>
        <v>0</v>
      </c>
      <c r="AR117" s="108" t="s">
        <v>103</v>
      </c>
      <c r="AT117" s="108" t="s">
        <v>98</v>
      </c>
      <c r="AU117" s="108" t="s">
        <v>71</v>
      </c>
      <c r="AY117" s="10" t="s">
        <v>104</v>
      </c>
      <c r="BE117" s="109">
        <f>IF(N117="základní",J117,0)</f>
        <v>0</v>
      </c>
      <c r="BF117" s="109">
        <f>IF(N117="snížená",J117,0)</f>
        <v>0</v>
      </c>
      <c r="BG117" s="109">
        <f>IF(N117="zákl. přenesená",J117,0)</f>
        <v>0</v>
      </c>
      <c r="BH117" s="109">
        <f>IF(N117="sníž. přenesená",J117,0)</f>
        <v>0</v>
      </c>
      <c r="BI117" s="109">
        <f>IF(N117="nulová",J117,0)</f>
        <v>0</v>
      </c>
      <c r="BJ117" s="10" t="s">
        <v>76</v>
      </c>
      <c r="BK117" s="109">
        <f>ROUND(I117*H117,2)</f>
        <v>0</v>
      </c>
      <c r="BL117" s="10" t="s">
        <v>105</v>
      </c>
      <c r="BM117" s="108" t="s">
        <v>114</v>
      </c>
    </row>
    <row r="118" spans="2:65" s="1" customFormat="1" ht="29.25">
      <c r="B118" s="22"/>
      <c r="D118" s="110" t="s">
        <v>107</v>
      </c>
      <c r="F118" s="111" t="s">
        <v>113</v>
      </c>
      <c r="L118" s="22"/>
      <c r="M118" s="112"/>
      <c r="T118" s="46"/>
      <c r="AT118" s="10" t="s">
        <v>107</v>
      </c>
      <c r="AU118" s="10" t="s">
        <v>71</v>
      </c>
    </row>
    <row r="119" spans="2:65" s="1" customFormat="1" ht="49.15" customHeight="1">
      <c r="B119" s="22"/>
      <c r="C119" s="97" t="s">
        <v>105</v>
      </c>
      <c r="D119" s="97" t="s">
        <v>98</v>
      </c>
      <c r="E119" s="98" t="s">
        <v>115</v>
      </c>
      <c r="F119" s="99" t="s">
        <v>116</v>
      </c>
      <c r="G119" s="100" t="s">
        <v>101</v>
      </c>
      <c r="H119" s="101">
        <v>0</v>
      </c>
      <c r="I119" s="102">
        <v>1990</v>
      </c>
      <c r="J119" s="102">
        <f>ROUND(I119*H119,2)</f>
        <v>0</v>
      </c>
      <c r="K119" s="99" t="s">
        <v>102</v>
      </c>
      <c r="L119" s="103"/>
      <c r="M119" s="104" t="s">
        <v>1</v>
      </c>
      <c r="N119" s="105" t="s">
        <v>36</v>
      </c>
      <c r="O119" s="106">
        <v>0</v>
      </c>
      <c r="P119" s="106">
        <f>O119*H119</f>
        <v>0</v>
      </c>
      <c r="Q119" s="106">
        <v>0</v>
      </c>
      <c r="R119" s="106">
        <f>Q119*H119</f>
        <v>0</v>
      </c>
      <c r="S119" s="106">
        <v>0</v>
      </c>
      <c r="T119" s="107">
        <f>S119*H119</f>
        <v>0</v>
      </c>
      <c r="AR119" s="108" t="s">
        <v>103</v>
      </c>
      <c r="AT119" s="108" t="s">
        <v>98</v>
      </c>
      <c r="AU119" s="108" t="s">
        <v>71</v>
      </c>
      <c r="AY119" s="10" t="s">
        <v>104</v>
      </c>
      <c r="BE119" s="109">
        <f>IF(N119="základní",J119,0)</f>
        <v>0</v>
      </c>
      <c r="BF119" s="109">
        <f>IF(N119="snížená",J119,0)</f>
        <v>0</v>
      </c>
      <c r="BG119" s="109">
        <f>IF(N119="zákl. přenesená",J119,0)</f>
        <v>0</v>
      </c>
      <c r="BH119" s="109">
        <f>IF(N119="sníž. přenesená",J119,0)</f>
        <v>0</v>
      </c>
      <c r="BI119" s="109">
        <f>IF(N119="nulová",J119,0)</f>
        <v>0</v>
      </c>
      <c r="BJ119" s="10" t="s">
        <v>76</v>
      </c>
      <c r="BK119" s="109">
        <f>ROUND(I119*H119,2)</f>
        <v>0</v>
      </c>
      <c r="BL119" s="10" t="s">
        <v>105</v>
      </c>
      <c r="BM119" s="108" t="s">
        <v>117</v>
      </c>
    </row>
    <row r="120" spans="2:65" s="1" customFormat="1" ht="29.25">
      <c r="B120" s="22"/>
      <c r="D120" s="110" t="s">
        <v>107</v>
      </c>
      <c r="F120" s="111" t="s">
        <v>116</v>
      </c>
      <c r="L120" s="22"/>
      <c r="M120" s="112"/>
      <c r="T120" s="46"/>
      <c r="AT120" s="10" t="s">
        <v>107</v>
      </c>
      <c r="AU120" s="10" t="s">
        <v>71</v>
      </c>
    </row>
    <row r="121" spans="2:65" s="1" customFormat="1" ht="49.15" customHeight="1">
      <c r="B121" s="22"/>
      <c r="C121" s="97" t="s">
        <v>118</v>
      </c>
      <c r="D121" s="97" t="s">
        <v>98</v>
      </c>
      <c r="E121" s="98" t="s">
        <v>119</v>
      </c>
      <c r="F121" s="99" t="s">
        <v>120</v>
      </c>
      <c r="G121" s="100" t="s">
        <v>101</v>
      </c>
      <c r="H121" s="101">
        <v>0</v>
      </c>
      <c r="I121" s="102">
        <v>2690</v>
      </c>
      <c r="J121" s="102">
        <f>ROUND(I121*H121,2)</f>
        <v>0</v>
      </c>
      <c r="K121" s="99" t="s">
        <v>102</v>
      </c>
      <c r="L121" s="103"/>
      <c r="M121" s="104" t="s">
        <v>1</v>
      </c>
      <c r="N121" s="105" t="s">
        <v>36</v>
      </c>
      <c r="O121" s="106">
        <v>0</v>
      </c>
      <c r="P121" s="106">
        <f>O121*H121</f>
        <v>0</v>
      </c>
      <c r="Q121" s="106">
        <v>0</v>
      </c>
      <c r="R121" s="106">
        <f>Q121*H121</f>
        <v>0</v>
      </c>
      <c r="S121" s="106">
        <v>0</v>
      </c>
      <c r="T121" s="107">
        <f>S121*H121</f>
        <v>0</v>
      </c>
      <c r="AR121" s="108" t="s">
        <v>103</v>
      </c>
      <c r="AT121" s="108" t="s">
        <v>98</v>
      </c>
      <c r="AU121" s="108" t="s">
        <v>71</v>
      </c>
      <c r="AY121" s="10" t="s">
        <v>104</v>
      </c>
      <c r="BE121" s="109">
        <f>IF(N121="základní",J121,0)</f>
        <v>0</v>
      </c>
      <c r="BF121" s="109">
        <f>IF(N121="snížená",J121,0)</f>
        <v>0</v>
      </c>
      <c r="BG121" s="109">
        <f>IF(N121="zákl. přenesená",J121,0)</f>
        <v>0</v>
      </c>
      <c r="BH121" s="109">
        <f>IF(N121="sníž. přenesená",J121,0)</f>
        <v>0</v>
      </c>
      <c r="BI121" s="109">
        <f>IF(N121="nulová",J121,0)</f>
        <v>0</v>
      </c>
      <c r="BJ121" s="10" t="s">
        <v>76</v>
      </c>
      <c r="BK121" s="109">
        <f>ROUND(I121*H121,2)</f>
        <v>0</v>
      </c>
      <c r="BL121" s="10" t="s">
        <v>105</v>
      </c>
      <c r="BM121" s="108" t="s">
        <v>121</v>
      </c>
    </row>
    <row r="122" spans="2:65" s="1" customFormat="1" ht="29.25">
      <c r="B122" s="22"/>
      <c r="D122" s="110" t="s">
        <v>107</v>
      </c>
      <c r="F122" s="111" t="s">
        <v>120</v>
      </c>
      <c r="L122" s="22"/>
      <c r="M122" s="112"/>
      <c r="T122" s="46"/>
      <c r="AT122" s="10" t="s">
        <v>107</v>
      </c>
      <c r="AU122" s="10" t="s">
        <v>71</v>
      </c>
    </row>
    <row r="123" spans="2:65" s="1" customFormat="1" ht="49.15" customHeight="1">
      <c r="B123" s="22"/>
      <c r="C123" s="97" t="s">
        <v>122</v>
      </c>
      <c r="D123" s="97" t="s">
        <v>98</v>
      </c>
      <c r="E123" s="98" t="s">
        <v>123</v>
      </c>
      <c r="F123" s="99" t="s">
        <v>124</v>
      </c>
      <c r="G123" s="100" t="s">
        <v>101</v>
      </c>
      <c r="H123" s="101">
        <v>0</v>
      </c>
      <c r="I123" s="102">
        <v>3330</v>
      </c>
      <c r="J123" s="102">
        <f>ROUND(I123*H123,2)</f>
        <v>0</v>
      </c>
      <c r="K123" s="99" t="s">
        <v>102</v>
      </c>
      <c r="L123" s="103"/>
      <c r="M123" s="104" t="s">
        <v>1</v>
      </c>
      <c r="N123" s="105" t="s">
        <v>36</v>
      </c>
      <c r="O123" s="106">
        <v>0</v>
      </c>
      <c r="P123" s="106">
        <f>O123*H123</f>
        <v>0</v>
      </c>
      <c r="Q123" s="106">
        <v>0</v>
      </c>
      <c r="R123" s="106">
        <f>Q123*H123</f>
        <v>0</v>
      </c>
      <c r="S123" s="106">
        <v>0</v>
      </c>
      <c r="T123" s="107">
        <f>S123*H123</f>
        <v>0</v>
      </c>
      <c r="AR123" s="108" t="s">
        <v>103</v>
      </c>
      <c r="AT123" s="108" t="s">
        <v>98</v>
      </c>
      <c r="AU123" s="108" t="s">
        <v>71</v>
      </c>
      <c r="AY123" s="10" t="s">
        <v>104</v>
      </c>
      <c r="BE123" s="109">
        <f>IF(N123="základní",J123,0)</f>
        <v>0</v>
      </c>
      <c r="BF123" s="109">
        <f>IF(N123="snížená",J123,0)</f>
        <v>0</v>
      </c>
      <c r="BG123" s="109">
        <f>IF(N123="zákl. přenesená",J123,0)</f>
        <v>0</v>
      </c>
      <c r="BH123" s="109">
        <f>IF(N123="sníž. přenesená",J123,0)</f>
        <v>0</v>
      </c>
      <c r="BI123" s="109">
        <f>IF(N123="nulová",J123,0)</f>
        <v>0</v>
      </c>
      <c r="BJ123" s="10" t="s">
        <v>76</v>
      </c>
      <c r="BK123" s="109">
        <f>ROUND(I123*H123,2)</f>
        <v>0</v>
      </c>
      <c r="BL123" s="10" t="s">
        <v>105</v>
      </c>
      <c r="BM123" s="108" t="s">
        <v>125</v>
      </c>
    </row>
    <row r="124" spans="2:65" s="1" customFormat="1" ht="29.25">
      <c r="B124" s="22"/>
      <c r="D124" s="110" t="s">
        <v>107</v>
      </c>
      <c r="F124" s="111" t="s">
        <v>124</v>
      </c>
      <c r="L124" s="22"/>
      <c r="M124" s="112"/>
      <c r="T124" s="46"/>
      <c r="AT124" s="10" t="s">
        <v>107</v>
      </c>
      <c r="AU124" s="10" t="s">
        <v>71</v>
      </c>
    </row>
    <row r="125" spans="2:65" s="1" customFormat="1" ht="49.15" customHeight="1">
      <c r="B125" s="22"/>
      <c r="C125" s="97" t="s">
        <v>126</v>
      </c>
      <c r="D125" s="97" t="s">
        <v>98</v>
      </c>
      <c r="E125" s="98" t="s">
        <v>127</v>
      </c>
      <c r="F125" s="99" t="s">
        <v>128</v>
      </c>
      <c r="G125" s="100" t="s">
        <v>101</v>
      </c>
      <c r="H125" s="101">
        <v>0</v>
      </c>
      <c r="I125" s="102">
        <v>4370</v>
      </c>
      <c r="J125" s="102">
        <f>ROUND(I125*H125,2)</f>
        <v>0</v>
      </c>
      <c r="K125" s="99" t="s">
        <v>102</v>
      </c>
      <c r="L125" s="103"/>
      <c r="M125" s="104" t="s">
        <v>1</v>
      </c>
      <c r="N125" s="105" t="s">
        <v>36</v>
      </c>
      <c r="O125" s="106">
        <v>0</v>
      </c>
      <c r="P125" s="106">
        <f>O125*H125</f>
        <v>0</v>
      </c>
      <c r="Q125" s="106">
        <v>0</v>
      </c>
      <c r="R125" s="106">
        <f>Q125*H125</f>
        <v>0</v>
      </c>
      <c r="S125" s="106">
        <v>0</v>
      </c>
      <c r="T125" s="107">
        <f>S125*H125</f>
        <v>0</v>
      </c>
      <c r="AR125" s="108" t="s">
        <v>103</v>
      </c>
      <c r="AT125" s="108" t="s">
        <v>98</v>
      </c>
      <c r="AU125" s="108" t="s">
        <v>71</v>
      </c>
      <c r="AY125" s="10" t="s">
        <v>104</v>
      </c>
      <c r="BE125" s="109">
        <f>IF(N125="základní",J125,0)</f>
        <v>0</v>
      </c>
      <c r="BF125" s="109">
        <f>IF(N125="snížená",J125,0)</f>
        <v>0</v>
      </c>
      <c r="BG125" s="109">
        <f>IF(N125="zákl. přenesená",J125,0)</f>
        <v>0</v>
      </c>
      <c r="BH125" s="109">
        <f>IF(N125="sníž. přenesená",J125,0)</f>
        <v>0</v>
      </c>
      <c r="BI125" s="109">
        <f>IF(N125="nulová",J125,0)</f>
        <v>0</v>
      </c>
      <c r="BJ125" s="10" t="s">
        <v>76</v>
      </c>
      <c r="BK125" s="109">
        <f>ROUND(I125*H125,2)</f>
        <v>0</v>
      </c>
      <c r="BL125" s="10" t="s">
        <v>105</v>
      </c>
      <c r="BM125" s="108" t="s">
        <v>129</v>
      </c>
    </row>
    <row r="126" spans="2:65" s="1" customFormat="1" ht="29.25">
      <c r="B126" s="22"/>
      <c r="D126" s="110" t="s">
        <v>107</v>
      </c>
      <c r="F126" s="111" t="s">
        <v>128</v>
      </c>
      <c r="L126" s="22"/>
      <c r="M126" s="112"/>
      <c r="T126" s="46"/>
      <c r="AT126" s="10" t="s">
        <v>107</v>
      </c>
      <c r="AU126" s="10" t="s">
        <v>71</v>
      </c>
    </row>
    <row r="127" spans="2:65" s="1" customFormat="1" ht="49.15" customHeight="1">
      <c r="B127" s="22"/>
      <c r="C127" s="97" t="s">
        <v>103</v>
      </c>
      <c r="D127" s="97" t="s">
        <v>98</v>
      </c>
      <c r="E127" s="98" t="s">
        <v>130</v>
      </c>
      <c r="F127" s="99" t="s">
        <v>131</v>
      </c>
      <c r="G127" s="100" t="s">
        <v>101</v>
      </c>
      <c r="H127" s="101">
        <v>0</v>
      </c>
      <c r="I127" s="102">
        <v>4790</v>
      </c>
      <c r="J127" s="102">
        <f>ROUND(I127*H127,2)</f>
        <v>0</v>
      </c>
      <c r="K127" s="99" t="s">
        <v>102</v>
      </c>
      <c r="L127" s="103"/>
      <c r="M127" s="104" t="s">
        <v>1</v>
      </c>
      <c r="N127" s="105" t="s">
        <v>36</v>
      </c>
      <c r="O127" s="106">
        <v>0</v>
      </c>
      <c r="P127" s="106">
        <f>O127*H127</f>
        <v>0</v>
      </c>
      <c r="Q127" s="106">
        <v>0</v>
      </c>
      <c r="R127" s="106">
        <f>Q127*H127</f>
        <v>0</v>
      </c>
      <c r="S127" s="106">
        <v>0</v>
      </c>
      <c r="T127" s="107">
        <f>S127*H127</f>
        <v>0</v>
      </c>
      <c r="AR127" s="108" t="s">
        <v>103</v>
      </c>
      <c r="AT127" s="108" t="s">
        <v>98</v>
      </c>
      <c r="AU127" s="108" t="s">
        <v>71</v>
      </c>
      <c r="AY127" s="10" t="s">
        <v>104</v>
      </c>
      <c r="BE127" s="109">
        <f>IF(N127="základní",J127,0)</f>
        <v>0</v>
      </c>
      <c r="BF127" s="109">
        <f>IF(N127="snížená",J127,0)</f>
        <v>0</v>
      </c>
      <c r="BG127" s="109">
        <f>IF(N127="zákl. přenesená",J127,0)</f>
        <v>0</v>
      </c>
      <c r="BH127" s="109">
        <f>IF(N127="sníž. přenesená",J127,0)</f>
        <v>0</v>
      </c>
      <c r="BI127" s="109">
        <f>IF(N127="nulová",J127,0)</f>
        <v>0</v>
      </c>
      <c r="BJ127" s="10" t="s">
        <v>76</v>
      </c>
      <c r="BK127" s="109">
        <f>ROUND(I127*H127,2)</f>
        <v>0</v>
      </c>
      <c r="BL127" s="10" t="s">
        <v>105</v>
      </c>
      <c r="BM127" s="108" t="s">
        <v>132</v>
      </c>
    </row>
    <row r="128" spans="2:65" s="1" customFormat="1" ht="29.25">
      <c r="B128" s="22"/>
      <c r="D128" s="110" t="s">
        <v>107</v>
      </c>
      <c r="F128" s="111" t="s">
        <v>131</v>
      </c>
      <c r="L128" s="22"/>
      <c r="M128" s="112"/>
      <c r="T128" s="46"/>
      <c r="AT128" s="10" t="s">
        <v>107</v>
      </c>
      <c r="AU128" s="10" t="s">
        <v>71</v>
      </c>
    </row>
    <row r="129" spans="2:65" s="1" customFormat="1" ht="49.15" customHeight="1">
      <c r="B129" s="22"/>
      <c r="C129" s="97" t="s">
        <v>133</v>
      </c>
      <c r="D129" s="97" t="s">
        <v>98</v>
      </c>
      <c r="E129" s="98" t="s">
        <v>134</v>
      </c>
      <c r="F129" s="99" t="s">
        <v>135</v>
      </c>
      <c r="G129" s="100" t="s">
        <v>101</v>
      </c>
      <c r="H129" s="101">
        <v>0</v>
      </c>
      <c r="I129" s="102">
        <v>5120</v>
      </c>
      <c r="J129" s="102">
        <f>ROUND(I129*H129,2)</f>
        <v>0</v>
      </c>
      <c r="K129" s="99" t="s">
        <v>102</v>
      </c>
      <c r="L129" s="103"/>
      <c r="M129" s="104" t="s">
        <v>1</v>
      </c>
      <c r="N129" s="105" t="s">
        <v>36</v>
      </c>
      <c r="O129" s="106">
        <v>0</v>
      </c>
      <c r="P129" s="106">
        <f>O129*H129</f>
        <v>0</v>
      </c>
      <c r="Q129" s="106">
        <v>0</v>
      </c>
      <c r="R129" s="106">
        <f>Q129*H129</f>
        <v>0</v>
      </c>
      <c r="S129" s="106">
        <v>0</v>
      </c>
      <c r="T129" s="107">
        <f>S129*H129</f>
        <v>0</v>
      </c>
      <c r="AR129" s="108" t="s">
        <v>103</v>
      </c>
      <c r="AT129" s="108" t="s">
        <v>98</v>
      </c>
      <c r="AU129" s="108" t="s">
        <v>71</v>
      </c>
      <c r="AY129" s="10" t="s">
        <v>104</v>
      </c>
      <c r="BE129" s="109">
        <f>IF(N129="základní",J129,0)</f>
        <v>0</v>
      </c>
      <c r="BF129" s="109">
        <f>IF(N129="snížená",J129,0)</f>
        <v>0</v>
      </c>
      <c r="BG129" s="109">
        <f>IF(N129="zákl. přenesená",J129,0)</f>
        <v>0</v>
      </c>
      <c r="BH129" s="109">
        <f>IF(N129="sníž. přenesená",J129,0)</f>
        <v>0</v>
      </c>
      <c r="BI129" s="109">
        <f>IF(N129="nulová",J129,0)</f>
        <v>0</v>
      </c>
      <c r="BJ129" s="10" t="s">
        <v>76</v>
      </c>
      <c r="BK129" s="109">
        <f>ROUND(I129*H129,2)</f>
        <v>0</v>
      </c>
      <c r="BL129" s="10" t="s">
        <v>105</v>
      </c>
      <c r="BM129" s="108" t="s">
        <v>136</v>
      </c>
    </row>
    <row r="130" spans="2:65" s="1" customFormat="1" ht="29.25">
      <c r="B130" s="22"/>
      <c r="D130" s="110" t="s">
        <v>107</v>
      </c>
      <c r="F130" s="111" t="s">
        <v>135</v>
      </c>
      <c r="L130" s="22"/>
      <c r="M130" s="112"/>
      <c r="T130" s="46"/>
      <c r="AT130" s="10" t="s">
        <v>107</v>
      </c>
      <c r="AU130" s="10" t="s">
        <v>71</v>
      </c>
    </row>
    <row r="131" spans="2:65" s="1" customFormat="1" ht="49.15" customHeight="1">
      <c r="B131" s="22"/>
      <c r="C131" s="97" t="s">
        <v>137</v>
      </c>
      <c r="D131" s="97" t="s">
        <v>98</v>
      </c>
      <c r="E131" s="98" t="s">
        <v>138</v>
      </c>
      <c r="F131" s="99" t="s">
        <v>139</v>
      </c>
      <c r="G131" s="100" t="s">
        <v>101</v>
      </c>
      <c r="H131" s="101">
        <v>0</v>
      </c>
      <c r="I131" s="102">
        <v>5600</v>
      </c>
      <c r="J131" s="102">
        <f>ROUND(I131*H131,2)</f>
        <v>0</v>
      </c>
      <c r="K131" s="99" t="s">
        <v>102</v>
      </c>
      <c r="L131" s="103"/>
      <c r="M131" s="104" t="s">
        <v>1</v>
      </c>
      <c r="N131" s="105" t="s">
        <v>36</v>
      </c>
      <c r="O131" s="106">
        <v>0</v>
      </c>
      <c r="P131" s="106">
        <f>O131*H131</f>
        <v>0</v>
      </c>
      <c r="Q131" s="106">
        <v>0</v>
      </c>
      <c r="R131" s="106">
        <f>Q131*H131</f>
        <v>0</v>
      </c>
      <c r="S131" s="106">
        <v>0</v>
      </c>
      <c r="T131" s="107">
        <f>S131*H131</f>
        <v>0</v>
      </c>
      <c r="AR131" s="108" t="s">
        <v>103</v>
      </c>
      <c r="AT131" s="108" t="s">
        <v>98</v>
      </c>
      <c r="AU131" s="108" t="s">
        <v>71</v>
      </c>
      <c r="AY131" s="10" t="s">
        <v>104</v>
      </c>
      <c r="BE131" s="109">
        <f>IF(N131="základní",J131,0)</f>
        <v>0</v>
      </c>
      <c r="BF131" s="109">
        <f>IF(N131="snížená",J131,0)</f>
        <v>0</v>
      </c>
      <c r="BG131" s="109">
        <f>IF(N131="zákl. přenesená",J131,0)</f>
        <v>0</v>
      </c>
      <c r="BH131" s="109">
        <f>IF(N131="sníž. přenesená",J131,0)</f>
        <v>0</v>
      </c>
      <c r="BI131" s="109">
        <f>IF(N131="nulová",J131,0)</f>
        <v>0</v>
      </c>
      <c r="BJ131" s="10" t="s">
        <v>76</v>
      </c>
      <c r="BK131" s="109">
        <f>ROUND(I131*H131,2)</f>
        <v>0</v>
      </c>
      <c r="BL131" s="10" t="s">
        <v>105</v>
      </c>
      <c r="BM131" s="108" t="s">
        <v>140</v>
      </c>
    </row>
    <row r="132" spans="2:65" s="1" customFormat="1" ht="29.25">
      <c r="B132" s="22"/>
      <c r="D132" s="110" t="s">
        <v>107</v>
      </c>
      <c r="F132" s="111" t="s">
        <v>139</v>
      </c>
      <c r="L132" s="22"/>
      <c r="M132" s="112"/>
      <c r="T132" s="46"/>
      <c r="AT132" s="10" t="s">
        <v>107</v>
      </c>
      <c r="AU132" s="10" t="s">
        <v>71</v>
      </c>
    </row>
    <row r="133" spans="2:65" s="1" customFormat="1" ht="49.15" customHeight="1">
      <c r="B133" s="22"/>
      <c r="C133" s="97" t="s">
        <v>141</v>
      </c>
      <c r="D133" s="97" t="s">
        <v>98</v>
      </c>
      <c r="E133" s="98" t="s">
        <v>142</v>
      </c>
      <c r="F133" s="99" t="s">
        <v>143</v>
      </c>
      <c r="G133" s="100" t="s">
        <v>101</v>
      </c>
      <c r="H133" s="101">
        <v>0</v>
      </c>
      <c r="I133" s="102">
        <v>6860</v>
      </c>
      <c r="J133" s="102">
        <f>ROUND(I133*H133,2)</f>
        <v>0</v>
      </c>
      <c r="K133" s="99" t="s">
        <v>102</v>
      </c>
      <c r="L133" s="103"/>
      <c r="M133" s="104" t="s">
        <v>1</v>
      </c>
      <c r="N133" s="105" t="s">
        <v>36</v>
      </c>
      <c r="O133" s="106">
        <v>0</v>
      </c>
      <c r="P133" s="106">
        <f>O133*H133</f>
        <v>0</v>
      </c>
      <c r="Q133" s="106">
        <v>0</v>
      </c>
      <c r="R133" s="106">
        <f>Q133*H133</f>
        <v>0</v>
      </c>
      <c r="S133" s="106">
        <v>0</v>
      </c>
      <c r="T133" s="107">
        <f>S133*H133</f>
        <v>0</v>
      </c>
      <c r="AR133" s="108" t="s">
        <v>103</v>
      </c>
      <c r="AT133" s="108" t="s">
        <v>98</v>
      </c>
      <c r="AU133" s="108" t="s">
        <v>71</v>
      </c>
      <c r="AY133" s="10" t="s">
        <v>104</v>
      </c>
      <c r="BE133" s="109">
        <f>IF(N133="základní",J133,0)</f>
        <v>0</v>
      </c>
      <c r="BF133" s="109">
        <f>IF(N133="snížená",J133,0)</f>
        <v>0</v>
      </c>
      <c r="BG133" s="109">
        <f>IF(N133="zákl. přenesená",J133,0)</f>
        <v>0</v>
      </c>
      <c r="BH133" s="109">
        <f>IF(N133="sníž. přenesená",J133,0)</f>
        <v>0</v>
      </c>
      <c r="BI133" s="109">
        <f>IF(N133="nulová",J133,0)</f>
        <v>0</v>
      </c>
      <c r="BJ133" s="10" t="s">
        <v>76</v>
      </c>
      <c r="BK133" s="109">
        <f>ROUND(I133*H133,2)</f>
        <v>0</v>
      </c>
      <c r="BL133" s="10" t="s">
        <v>105</v>
      </c>
      <c r="BM133" s="108" t="s">
        <v>144</v>
      </c>
    </row>
    <row r="134" spans="2:65" s="1" customFormat="1" ht="29.25">
      <c r="B134" s="22"/>
      <c r="D134" s="110" t="s">
        <v>107</v>
      </c>
      <c r="F134" s="111" t="s">
        <v>143</v>
      </c>
      <c r="L134" s="22"/>
      <c r="M134" s="112"/>
      <c r="T134" s="46"/>
      <c r="AT134" s="10" t="s">
        <v>107</v>
      </c>
      <c r="AU134" s="10" t="s">
        <v>71</v>
      </c>
    </row>
    <row r="135" spans="2:65" s="1" customFormat="1" ht="49.15" customHeight="1">
      <c r="B135" s="22"/>
      <c r="C135" s="97" t="s">
        <v>8</v>
      </c>
      <c r="D135" s="97" t="s">
        <v>98</v>
      </c>
      <c r="E135" s="98" t="s">
        <v>145</v>
      </c>
      <c r="F135" s="99" t="s">
        <v>146</v>
      </c>
      <c r="G135" s="100" t="s">
        <v>101</v>
      </c>
      <c r="H135" s="101">
        <v>0</v>
      </c>
      <c r="I135" s="102">
        <v>10300</v>
      </c>
      <c r="J135" s="102">
        <f>ROUND(I135*H135,2)</f>
        <v>0</v>
      </c>
      <c r="K135" s="99" t="s">
        <v>102</v>
      </c>
      <c r="L135" s="103"/>
      <c r="M135" s="104" t="s">
        <v>1</v>
      </c>
      <c r="N135" s="105" t="s">
        <v>36</v>
      </c>
      <c r="O135" s="106">
        <v>0</v>
      </c>
      <c r="P135" s="106">
        <f>O135*H135</f>
        <v>0</v>
      </c>
      <c r="Q135" s="106">
        <v>0</v>
      </c>
      <c r="R135" s="106">
        <f>Q135*H135</f>
        <v>0</v>
      </c>
      <c r="S135" s="106">
        <v>0</v>
      </c>
      <c r="T135" s="107">
        <f>S135*H135</f>
        <v>0</v>
      </c>
      <c r="AR135" s="108" t="s">
        <v>103</v>
      </c>
      <c r="AT135" s="108" t="s">
        <v>98</v>
      </c>
      <c r="AU135" s="108" t="s">
        <v>71</v>
      </c>
      <c r="AY135" s="10" t="s">
        <v>104</v>
      </c>
      <c r="BE135" s="109">
        <f>IF(N135="základní",J135,0)</f>
        <v>0</v>
      </c>
      <c r="BF135" s="109">
        <f>IF(N135="snížená",J135,0)</f>
        <v>0</v>
      </c>
      <c r="BG135" s="109">
        <f>IF(N135="zákl. přenesená",J135,0)</f>
        <v>0</v>
      </c>
      <c r="BH135" s="109">
        <f>IF(N135="sníž. přenesená",J135,0)</f>
        <v>0</v>
      </c>
      <c r="BI135" s="109">
        <f>IF(N135="nulová",J135,0)</f>
        <v>0</v>
      </c>
      <c r="BJ135" s="10" t="s">
        <v>76</v>
      </c>
      <c r="BK135" s="109">
        <f>ROUND(I135*H135,2)</f>
        <v>0</v>
      </c>
      <c r="BL135" s="10" t="s">
        <v>105</v>
      </c>
      <c r="BM135" s="108" t="s">
        <v>147</v>
      </c>
    </row>
    <row r="136" spans="2:65" s="1" customFormat="1" ht="29.25">
      <c r="B136" s="22"/>
      <c r="D136" s="110" t="s">
        <v>107</v>
      </c>
      <c r="F136" s="111" t="s">
        <v>146</v>
      </c>
      <c r="L136" s="22"/>
      <c r="M136" s="112"/>
      <c r="T136" s="46"/>
      <c r="AT136" s="10" t="s">
        <v>107</v>
      </c>
      <c r="AU136" s="10" t="s">
        <v>71</v>
      </c>
    </row>
    <row r="137" spans="2:65" s="1" customFormat="1" ht="49.15" customHeight="1">
      <c r="B137" s="22"/>
      <c r="C137" s="97" t="s">
        <v>148</v>
      </c>
      <c r="D137" s="97" t="s">
        <v>98</v>
      </c>
      <c r="E137" s="98" t="s">
        <v>149</v>
      </c>
      <c r="F137" s="99" t="s">
        <v>150</v>
      </c>
      <c r="G137" s="100" t="s">
        <v>101</v>
      </c>
      <c r="H137" s="101">
        <v>0</v>
      </c>
      <c r="I137" s="102">
        <v>12000</v>
      </c>
      <c r="J137" s="102">
        <f>ROUND(I137*H137,2)</f>
        <v>0</v>
      </c>
      <c r="K137" s="99" t="s">
        <v>102</v>
      </c>
      <c r="L137" s="103"/>
      <c r="M137" s="104" t="s">
        <v>1</v>
      </c>
      <c r="N137" s="105" t="s">
        <v>36</v>
      </c>
      <c r="O137" s="106">
        <v>0</v>
      </c>
      <c r="P137" s="106">
        <f>O137*H137</f>
        <v>0</v>
      </c>
      <c r="Q137" s="106">
        <v>0</v>
      </c>
      <c r="R137" s="106">
        <f>Q137*H137</f>
        <v>0</v>
      </c>
      <c r="S137" s="106">
        <v>0</v>
      </c>
      <c r="T137" s="107">
        <f>S137*H137</f>
        <v>0</v>
      </c>
      <c r="AR137" s="108" t="s">
        <v>103</v>
      </c>
      <c r="AT137" s="108" t="s">
        <v>98</v>
      </c>
      <c r="AU137" s="108" t="s">
        <v>71</v>
      </c>
      <c r="AY137" s="10" t="s">
        <v>104</v>
      </c>
      <c r="BE137" s="109">
        <f>IF(N137="základní",J137,0)</f>
        <v>0</v>
      </c>
      <c r="BF137" s="109">
        <f>IF(N137="snížená",J137,0)</f>
        <v>0</v>
      </c>
      <c r="BG137" s="109">
        <f>IF(N137="zákl. přenesená",J137,0)</f>
        <v>0</v>
      </c>
      <c r="BH137" s="109">
        <f>IF(N137="sníž. přenesená",J137,0)</f>
        <v>0</v>
      </c>
      <c r="BI137" s="109">
        <f>IF(N137="nulová",J137,0)</f>
        <v>0</v>
      </c>
      <c r="BJ137" s="10" t="s">
        <v>76</v>
      </c>
      <c r="BK137" s="109">
        <f>ROUND(I137*H137,2)</f>
        <v>0</v>
      </c>
      <c r="BL137" s="10" t="s">
        <v>105</v>
      </c>
      <c r="BM137" s="108" t="s">
        <v>151</v>
      </c>
    </row>
    <row r="138" spans="2:65" s="1" customFormat="1" ht="29.25">
      <c r="B138" s="22"/>
      <c r="D138" s="110" t="s">
        <v>107</v>
      </c>
      <c r="F138" s="111" t="s">
        <v>150</v>
      </c>
      <c r="L138" s="22"/>
      <c r="M138" s="112"/>
      <c r="T138" s="46"/>
      <c r="AT138" s="10" t="s">
        <v>107</v>
      </c>
      <c r="AU138" s="10" t="s">
        <v>71</v>
      </c>
    </row>
    <row r="139" spans="2:65" s="1" customFormat="1" ht="49.15" customHeight="1">
      <c r="B139" s="22"/>
      <c r="C139" s="97" t="s">
        <v>152</v>
      </c>
      <c r="D139" s="97" t="s">
        <v>98</v>
      </c>
      <c r="E139" s="98" t="s">
        <v>153</v>
      </c>
      <c r="F139" s="99" t="s">
        <v>154</v>
      </c>
      <c r="G139" s="100" t="s">
        <v>101</v>
      </c>
      <c r="H139" s="101">
        <v>0</v>
      </c>
      <c r="I139" s="102">
        <v>14300</v>
      </c>
      <c r="J139" s="102">
        <f>ROUND(I139*H139,2)</f>
        <v>0</v>
      </c>
      <c r="K139" s="99" t="s">
        <v>102</v>
      </c>
      <c r="L139" s="103"/>
      <c r="M139" s="104" t="s">
        <v>1</v>
      </c>
      <c r="N139" s="105" t="s">
        <v>36</v>
      </c>
      <c r="O139" s="106">
        <v>0</v>
      </c>
      <c r="P139" s="106">
        <f>O139*H139</f>
        <v>0</v>
      </c>
      <c r="Q139" s="106">
        <v>0</v>
      </c>
      <c r="R139" s="106">
        <f>Q139*H139</f>
        <v>0</v>
      </c>
      <c r="S139" s="106">
        <v>0</v>
      </c>
      <c r="T139" s="107">
        <f>S139*H139</f>
        <v>0</v>
      </c>
      <c r="AR139" s="108" t="s">
        <v>103</v>
      </c>
      <c r="AT139" s="108" t="s">
        <v>98</v>
      </c>
      <c r="AU139" s="108" t="s">
        <v>71</v>
      </c>
      <c r="AY139" s="10" t="s">
        <v>104</v>
      </c>
      <c r="BE139" s="109">
        <f>IF(N139="základní",J139,0)</f>
        <v>0</v>
      </c>
      <c r="BF139" s="109">
        <f>IF(N139="snížená",J139,0)</f>
        <v>0</v>
      </c>
      <c r="BG139" s="109">
        <f>IF(N139="zákl. přenesená",J139,0)</f>
        <v>0</v>
      </c>
      <c r="BH139" s="109">
        <f>IF(N139="sníž. přenesená",J139,0)</f>
        <v>0</v>
      </c>
      <c r="BI139" s="109">
        <f>IF(N139="nulová",J139,0)</f>
        <v>0</v>
      </c>
      <c r="BJ139" s="10" t="s">
        <v>76</v>
      </c>
      <c r="BK139" s="109">
        <f>ROUND(I139*H139,2)</f>
        <v>0</v>
      </c>
      <c r="BL139" s="10" t="s">
        <v>105</v>
      </c>
      <c r="BM139" s="108" t="s">
        <v>155</v>
      </c>
    </row>
    <row r="140" spans="2:65" s="1" customFormat="1" ht="29.25">
      <c r="B140" s="22"/>
      <c r="D140" s="110" t="s">
        <v>107</v>
      </c>
      <c r="F140" s="111" t="s">
        <v>154</v>
      </c>
      <c r="L140" s="22"/>
      <c r="M140" s="112"/>
      <c r="T140" s="46"/>
      <c r="AT140" s="10" t="s">
        <v>107</v>
      </c>
      <c r="AU140" s="10" t="s">
        <v>71</v>
      </c>
    </row>
    <row r="141" spans="2:65" s="1" customFormat="1" ht="55.5" customHeight="1">
      <c r="B141" s="22"/>
      <c r="C141" s="97" t="s">
        <v>156</v>
      </c>
      <c r="D141" s="97" t="s">
        <v>98</v>
      </c>
      <c r="E141" s="98" t="s">
        <v>157</v>
      </c>
      <c r="F141" s="99" t="s">
        <v>158</v>
      </c>
      <c r="G141" s="100" t="s">
        <v>101</v>
      </c>
      <c r="H141" s="101">
        <v>0</v>
      </c>
      <c r="I141" s="102">
        <v>4680</v>
      </c>
      <c r="J141" s="102">
        <f>ROUND(I141*H141,2)</f>
        <v>0</v>
      </c>
      <c r="K141" s="99" t="s">
        <v>102</v>
      </c>
      <c r="L141" s="103"/>
      <c r="M141" s="104" t="s">
        <v>1</v>
      </c>
      <c r="N141" s="105" t="s">
        <v>36</v>
      </c>
      <c r="O141" s="106">
        <v>0</v>
      </c>
      <c r="P141" s="106">
        <f>O141*H141</f>
        <v>0</v>
      </c>
      <c r="Q141" s="106">
        <v>0</v>
      </c>
      <c r="R141" s="106">
        <f>Q141*H141</f>
        <v>0</v>
      </c>
      <c r="S141" s="106">
        <v>0</v>
      </c>
      <c r="T141" s="107">
        <f>S141*H141</f>
        <v>0</v>
      </c>
      <c r="AR141" s="108" t="s">
        <v>103</v>
      </c>
      <c r="AT141" s="108" t="s">
        <v>98</v>
      </c>
      <c r="AU141" s="108" t="s">
        <v>71</v>
      </c>
      <c r="AY141" s="10" t="s">
        <v>104</v>
      </c>
      <c r="BE141" s="109">
        <f>IF(N141="základní",J141,0)</f>
        <v>0</v>
      </c>
      <c r="BF141" s="109">
        <f>IF(N141="snížená",J141,0)</f>
        <v>0</v>
      </c>
      <c r="BG141" s="109">
        <f>IF(N141="zákl. přenesená",J141,0)</f>
        <v>0</v>
      </c>
      <c r="BH141" s="109">
        <f>IF(N141="sníž. přenesená",J141,0)</f>
        <v>0</v>
      </c>
      <c r="BI141" s="109">
        <f>IF(N141="nulová",J141,0)</f>
        <v>0</v>
      </c>
      <c r="BJ141" s="10" t="s">
        <v>76</v>
      </c>
      <c r="BK141" s="109">
        <f>ROUND(I141*H141,2)</f>
        <v>0</v>
      </c>
      <c r="BL141" s="10" t="s">
        <v>105</v>
      </c>
      <c r="BM141" s="108" t="s">
        <v>159</v>
      </c>
    </row>
    <row r="142" spans="2:65" s="1" customFormat="1" ht="39">
      <c r="B142" s="22"/>
      <c r="D142" s="110" t="s">
        <v>107</v>
      </c>
      <c r="F142" s="111" t="s">
        <v>158</v>
      </c>
      <c r="L142" s="22"/>
      <c r="M142" s="112"/>
      <c r="T142" s="46"/>
      <c r="AT142" s="10" t="s">
        <v>107</v>
      </c>
      <c r="AU142" s="10" t="s">
        <v>71</v>
      </c>
    </row>
    <row r="143" spans="2:65" s="1" customFormat="1" ht="55.5" customHeight="1">
      <c r="B143" s="22"/>
      <c r="C143" s="97" t="s">
        <v>160</v>
      </c>
      <c r="D143" s="97" t="s">
        <v>98</v>
      </c>
      <c r="E143" s="98" t="s">
        <v>161</v>
      </c>
      <c r="F143" s="99" t="s">
        <v>162</v>
      </c>
      <c r="G143" s="100" t="s">
        <v>101</v>
      </c>
      <c r="H143" s="101">
        <v>0</v>
      </c>
      <c r="I143" s="102">
        <v>5120</v>
      </c>
      <c r="J143" s="102">
        <f>ROUND(I143*H143,2)</f>
        <v>0</v>
      </c>
      <c r="K143" s="99" t="s">
        <v>102</v>
      </c>
      <c r="L143" s="103"/>
      <c r="M143" s="104" t="s">
        <v>1</v>
      </c>
      <c r="N143" s="105" t="s">
        <v>36</v>
      </c>
      <c r="O143" s="106">
        <v>0</v>
      </c>
      <c r="P143" s="106">
        <f>O143*H143</f>
        <v>0</v>
      </c>
      <c r="Q143" s="106">
        <v>0</v>
      </c>
      <c r="R143" s="106">
        <f>Q143*H143</f>
        <v>0</v>
      </c>
      <c r="S143" s="106">
        <v>0</v>
      </c>
      <c r="T143" s="107">
        <f>S143*H143</f>
        <v>0</v>
      </c>
      <c r="AR143" s="108" t="s">
        <v>103</v>
      </c>
      <c r="AT143" s="108" t="s">
        <v>98</v>
      </c>
      <c r="AU143" s="108" t="s">
        <v>71</v>
      </c>
      <c r="AY143" s="10" t="s">
        <v>104</v>
      </c>
      <c r="BE143" s="109">
        <f>IF(N143="základní",J143,0)</f>
        <v>0</v>
      </c>
      <c r="BF143" s="109">
        <f>IF(N143="snížená",J143,0)</f>
        <v>0</v>
      </c>
      <c r="BG143" s="109">
        <f>IF(N143="zákl. přenesená",J143,0)</f>
        <v>0</v>
      </c>
      <c r="BH143" s="109">
        <f>IF(N143="sníž. přenesená",J143,0)</f>
        <v>0</v>
      </c>
      <c r="BI143" s="109">
        <f>IF(N143="nulová",J143,0)</f>
        <v>0</v>
      </c>
      <c r="BJ143" s="10" t="s">
        <v>76</v>
      </c>
      <c r="BK143" s="109">
        <f>ROUND(I143*H143,2)</f>
        <v>0</v>
      </c>
      <c r="BL143" s="10" t="s">
        <v>105</v>
      </c>
      <c r="BM143" s="108" t="s">
        <v>163</v>
      </c>
    </row>
    <row r="144" spans="2:65" s="1" customFormat="1" ht="39">
      <c r="B144" s="22"/>
      <c r="D144" s="110" t="s">
        <v>107</v>
      </c>
      <c r="F144" s="111" t="s">
        <v>162</v>
      </c>
      <c r="L144" s="22"/>
      <c r="M144" s="112"/>
      <c r="T144" s="46"/>
      <c r="AT144" s="10" t="s">
        <v>107</v>
      </c>
      <c r="AU144" s="10" t="s">
        <v>71</v>
      </c>
    </row>
    <row r="145" spans="2:65" s="1" customFormat="1" ht="55.5" customHeight="1">
      <c r="B145" s="22"/>
      <c r="C145" s="97" t="s">
        <v>164</v>
      </c>
      <c r="D145" s="97" t="s">
        <v>98</v>
      </c>
      <c r="E145" s="98" t="s">
        <v>165</v>
      </c>
      <c r="F145" s="99" t="s">
        <v>166</v>
      </c>
      <c r="G145" s="100" t="s">
        <v>101</v>
      </c>
      <c r="H145" s="101">
        <v>0</v>
      </c>
      <c r="I145" s="102">
        <v>5390</v>
      </c>
      <c r="J145" s="102">
        <f>ROUND(I145*H145,2)</f>
        <v>0</v>
      </c>
      <c r="K145" s="99" t="s">
        <v>102</v>
      </c>
      <c r="L145" s="103"/>
      <c r="M145" s="104" t="s">
        <v>1</v>
      </c>
      <c r="N145" s="105" t="s">
        <v>36</v>
      </c>
      <c r="O145" s="106">
        <v>0</v>
      </c>
      <c r="P145" s="106">
        <f>O145*H145</f>
        <v>0</v>
      </c>
      <c r="Q145" s="106">
        <v>0</v>
      </c>
      <c r="R145" s="106">
        <f>Q145*H145</f>
        <v>0</v>
      </c>
      <c r="S145" s="106">
        <v>0</v>
      </c>
      <c r="T145" s="107">
        <f>S145*H145</f>
        <v>0</v>
      </c>
      <c r="AR145" s="108" t="s">
        <v>103</v>
      </c>
      <c r="AT145" s="108" t="s">
        <v>98</v>
      </c>
      <c r="AU145" s="108" t="s">
        <v>71</v>
      </c>
      <c r="AY145" s="10" t="s">
        <v>104</v>
      </c>
      <c r="BE145" s="109">
        <f>IF(N145="základní",J145,0)</f>
        <v>0</v>
      </c>
      <c r="BF145" s="109">
        <f>IF(N145="snížená",J145,0)</f>
        <v>0</v>
      </c>
      <c r="BG145" s="109">
        <f>IF(N145="zákl. přenesená",J145,0)</f>
        <v>0</v>
      </c>
      <c r="BH145" s="109">
        <f>IF(N145="sníž. přenesená",J145,0)</f>
        <v>0</v>
      </c>
      <c r="BI145" s="109">
        <f>IF(N145="nulová",J145,0)</f>
        <v>0</v>
      </c>
      <c r="BJ145" s="10" t="s">
        <v>76</v>
      </c>
      <c r="BK145" s="109">
        <f>ROUND(I145*H145,2)</f>
        <v>0</v>
      </c>
      <c r="BL145" s="10" t="s">
        <v>105</v>
      </c>
      <c r="BM145" s="108" t="s">
        <v>167</v>
      </c>
    </row>
    <row r="146" spans="2:65" s="1" customFormat="1" ht="39">
      <c r="B146" s="22"/>
      <c r="D146" s="110" t="s">
        <v>107</v>
      </c>
      <c r="F146" s="111" t="s">
        <v>166</v>
      </c>
      <c r="L146" s="22"/>
      <c r="M146" s="112"/>
      <c r="T146" s="46"/>
      <c r="AT146" s="10" t="s">
        <v>107</v>
      </c>
      <c r="AU146" s="10" t="s">
        <v>71</v>
      </c>
    </row>
    <row r="147" spans="2:65" s="1" customFormat="1" ht="55.5" customHeight="1">
      <c r="B147" s="22"/>
      <c r="C147" s="97" t="s">
        <v>168</v>
      </c>
      <c r="D147" s="97" t="s">
        <v>98</v>
      </c>
      <c r="E147" s="98" t="s">
        <v>169</v>
      </c>
      <c r="F147" s="99" t="s">
        <v>170</v>
      </c>
      <c r="G147" s="100" t="s">
        <v>101</v>
      </c>
      <c r="H147" s="101">
        <v>0</v>
      </c>
      <c r="I147" s="102">
        <v>5880</v>
      </c>
      <c r="J147" s="102">
        <f>ROUND(I147*H147,2)</f>
        <v>0</v>
      </c>
      <c r="K147" s="99" t="s">
        <v>102</v>
      </c>
      <c r="L147" s="103"/>
      <c r="M147" s="104" t="s">
        <v>1</v>
      </c>
      <c r="N147" s="105" t="s">
        <v>36</v>
      </c>
      <c r="O147" s="106">
        <v>0</v>
      </c>
      <c r="P147" s="106">
        <f>O147*H147</f>
        <v>0</v>
      </c>
      <c r="Q147" s="106">
        <v>0</v>
      </c>
      <c r="R147" s="106">
        <f>Q147*H147</f>
        <v>0</v>
      </c>
      <c r="S147" s="106">
        <v>0</v>
      </c>
      <c r="T147" s="107">
        <f>S147*H147</f>
        <v>0</v>
      </c>
      <c r="AR147" s="108" t="s">
        <v>103</v>
      </c>
      <c r="AT147" s="108" t="s">
        <v>98</v>
      </c>
      <c r="AU147" s="108" t="s">
        <v>71</v>
      </c>
      <c r="AY147" s="10" t="s">
        <v>104</v>
      </c>
      <c r="BE147" s="109">
        <f>IF(N147="základní",J147,0)</f>
        <v>0</v>
      </c>
      <c r="BF147" s="109">
        <f>IF(N147="snížená",J147,0)</f>
        <v>0</v>
      </c>
      <c r="BG147" s="109">
        <f>IF(N147="zákl. přenesená",J147,0)</f>
        <v>0</v>
      </c>
      <c r="BH147" s="109">
        <f>IF(N147="sníž. přenesená",J147,0)</f>
        <v>0</v>
      </c>
      <c r="BI147" s="109">
        <f>IF(N147="nulová",J147,0)</f>
        <v>0</v>
      </c>
      <c r="BJ147" s="10" t="s">
        <v>76</v>
      </c>
      <c r="BK147" s="109">
        <f>ROUND(I147*H147,2)</f>
        <v>0</v>
      </c>
      <c r="BL147" s="10" t="s">
        <v>105</v>
      </c>
      <c r="BM147" s="108" t="s">
        <v>171</v>
      </c>
    </row>
    <row r="148" spans="2:65" s="1" customFormat="1" ht="39">
      <c r="B148" s="22"/>
      <c r="D148" s="110" t="s">
        <v>107</v>
      </c>
      <c r="F148" s="111" t="s">
        <v>170</v>
      </c>
      <c r="L148" s="22"/>
      <c r="M148" s="112"/>
      <c r="T148" s="46"/>
      <c r="AT148" s="10" t="s">
        <v>107</v>
      </c>
      <c r="AU148" s="10" t="s">
        <v>71</v>
      </c>
    </row>
    <row r="149" spans="2:65" s="1" customFormat="1" ht="55.5" customHeight="1">
      <c r="B149" s="22"/>
      <c r="C149" s="97" t="s">
        <v>172</v>
      </c>
      <c r="D149" s="97" t="s">
        <v>98</v>
      </c>
      <c r="E149" s="98" t="s">
        <v>173</v>
      </c>
      <c r="F149" s="99" t="s">
        <v>174</v>
      </c>
      <c r="G149" s="100" t="s">
        <v>101</v>
      </c>
      <c r="H149" s="101">
        <v>0</v>
      </c>
      <c r="I149" s="102">
        <v>7210</v>
      </c>
      <c r="J149" s="102">
        <f>ROUND(I149*H149,2)</f>
        <v>0</v>
      </c>
      <c r="K149" s="99" t="s">
        <v>102</v>
      </c>
      <c r="L149" s="103"/>
      <c r="M149" s="104" t="s">
        <v>1</v>
      </c>
      <c r="N149" s="105" t="s">
        <v>36</v>
      </c>
      <c r="O149" s="106">
        <v>0</v>
      </c>
      <c r="P149" s="106">
        <f>O149*H149</f>
        <v>0</v>
      </c>
      <c r="Q149" s="106">
        <v>0</v>
      </c>
      <c r="R149" s="106">
        <f>Q149*H149</f>
        <v>0</v>
      </c>
      <c r="S149" s="106">
        <v>0</v>
      </c>
      <c r="T149" s="107">
        <f>S149*H149</f>
        <v>0</v>
      </c>
      <c r="AR149" s="108" t="s">
        <v>103</v>
      </c>
      <c r="AT149" s="108" t="s">
        <v>98</v>
      </c>
      <c r="AU149" s="108" t="s">
        <v>71</v>
      </c>
      <c r="AY149" s="10" t="s">
        <v>104</v>
      </c>
      <c r="BE149" s="109">
        <f>IF(N149="základní",J149,0)</f>
        <v>0</v>
      </c>
      <c r="BF149" s="109">
        <f>IF(N149="snížená",J149,0)</f>
        <v>0</v>
      </c>
      <c r="BG149" s="109">
        <f>IF(N149="zákl. přenesená",J149,0)</f>
        <v>0</v>
      </c>
      <c r="BH149" s="109">
        <f>IF(N149="sníž. přenesená",J149,0)</f>
        <v>0</v>
      </c>
      <c r="BI149" s="109">
        <f>IF(N149="nulová",J149,0)</f>
        <v>0</v>
      </c>
      <c r="BJ149" s="10" t="s">
        <v>76</v>
      </c>
      <c r="BK149" s="109">
        <f>ROUND(I149*H149,2)</f>
        <v>0</v>
      </c>
      <c r="BL149" s="10" t="s">
        <v>105</v>
      </c>
      <c r="BM149" s="108" t="s">
        <v>175</v>
      </c>
    </row>
    <row r="150" spans="2:65" s="1" customFormat="1" ht="39">
      <c r="B150" s="22"/>
      <c r="D150" s="110" t="s">
        <v>107</v>
      </c>
      <c r="F150" s="111" t="s">
        <v>174</v>
      </c>
      <c r="L150" s="22"/>
      <c r="M150" s="112"/>
      <c r="T150" s="46"/>
      <c r="AT150" s="10" t="s">
        <v>107</v>
      </c>
      <c r="AU150" s="10" t="s">
        <v>71</v>
      </c>
    </row>
    <row r="151" spans="2:65" s="1" customFormat="1" ht="55.5" customHeight="1">
      <c r="B151" s="22"/>
      <c r="C151" s="97" t="s">
        <v>176</v>
      </c>
      <c r="D151" s="97" t="s">
        <v>98</v>
      </c>
      <c r="E151" s="98" t="s">
        <v>177</v>
      </c>
      <c r="F151" s="99" t="s">
        <v>178</v>
      </c>
      <c r="G151" s="100" t="s">
        <v>101</v>
      </c>
      <c r="H151" s="101">
        <v>0</v>
      </c>
      <c r="I151" s="102">
        <v>10800</v>
      </c>
      <c r="J151" s="102">
        <f>ROUND(I151*H151,2)</f>
        <v>0</v>
      </c>
      <c r="K151" s="99" t="s">
        <v>102</v>
      </c>
      <c r="L151" s="103"/>
      <c r="M151" s="104" t="s">
        <v>1</v>
      </c>
      <c r="N151" s="105" t="s">
        <v>36</v>
      </c>
      <c r="O151" s="106">
        <v>0</v>
      </c>
      <c r="P151" s="106">
        <f>O151*H151</f>
        <v>0</v>
      </c>
      <c r="Q151" s="106">
        <v>0</v>
      </c>
      <c r="R151" s="106">
        <f>Q151*H151</f>
        <v>0</v>
      </c>
      <c r="S151" s="106">
        <v>0</v>
      </c>
      <c r="T151" s="107">
        <f>S151*H151</f>
        <v>0</v>
      </c>
      <c r="AR151" s="108" t="s">
        <v>103</v>
      </c>
      <c r="AT151" s="108" t="s">
        <v>98</v>
      </c>
      <c r="AU151" s="108" t="s">
        <v>71</v>
      </c>
      <c r="AY151" s="10" t="s">
        <v>104</v>
      </c>
      <c r="BE151" s="109">
        <f>IF(N151="základní",J151,0)</f>
        <v>0</v>
      </c>
      <c r="BF151" s="109">
        <f>IF(N151="snížená",J151,0)</f>
        <v>0</v>
      </c>
      <c r="BG151" s="109">
        <f>IF(N151="zákl. přenesená",J151,0)</f>
        <v>0</v>
      </c>
      <c r="BH151" s="109">
        <f>IF(N151="sníž. přenesená",J151,0)</f>
        <v>0</v>
      </c>
      <c r="BI151" s="109">
        <f>IF(N151="nulová",J151,0)</f>
        <v>0</v>
      </c>
      <c r="BJ151" s="10" t="s">
        <v>76</v>
      </c>
      <c r="BK151" s="109">
        <f>ROUND(I151*H151,2)</f>
        <v>0</v>
      </c>
      <c r="BL151" s="10" t="s">
        <v>105</v>
      </c>
      <c r="BM151" s="108" t="s">
        <v>179</v>
      </c>
    </row>
    <row r="152" spans="2:65" s="1" customFormat="1" ht="39">
      <c r="B152" s="22"/>
      <c r="D152" s="110" t="s">
        <v>107</v>
      </c>
      <c r="F152" s="111" t="s">
        <v>178</v>
      </c>
      <c r="L152" s="22"/>
      <c r="M152" s="112"/>
      <c r="T152" s="46"/>
      <c r="AT152" s="10" t="s">
        <v>107</v>
      </c>
      <c r="AU152" s="10" t="s">
        <v>71</v>
      </c>
    </row>
    <row r="153" spans="2:65" s="1" customFormat="1" ht="55.5" customHeight="1">
      <c r="B153" s="22"/>
      <c r="C153" s="97" t="s">
        <v>7</v>
      </c>
      <c r="D153" s="97" t="s">
        <v>98</v>
      </c>
      <c r="E153" s="98" t="s">
        <v>180</v>
      </c>
      <c r="F153" s="99" t="s">
        <v>181</v>
      </c>
      <c r="G153" s="100" t="s">
        <v>101</v>
      </c>
      <c r="H153" s="101">
        <v>0</v>
      </c>
      <c r="I153" s="102">
        <v>12600</v>
      </c>
      <c r="J153" s="102">
        <f>ROUND(I153*H153,2)</f>
        <v>0</v>
      </c>
      <c r="K153" s="99" t="s">
        <v>102</v>
      </c>
      <c r="L153" s="103"/>
      <c r="M153" s="104" t="s">
        <v>1</v>
      </c>
      <c r="N153" s="105" t="s">
        <v>36</v>
      </c>
      <c r="O153" s="106">
        <v>0</v>
      </c>
      <c r="P153" s="106">
        <f>O153*H153</f>
        <v>0</v>
      </c>
      <c r="Q153" s="106">
        <v>0</v>
      </c>
      <c r="R153" s="106">
        <f>Q153*H153</f>
        <v>0</v>
      </c>
      <c r="S153" s="106">
        <v>0</v>
      </c>
      <c r="T153" s="107">
        <f>S153*H153</f>
        <v>0</v>
      </c>
      <c r="AR153" s="108" t="s">
        <v>103</v>
      </c>
      <c r="AT153" s="108" t="s">
        <v>98</v>
      </c>
      <c r="AU153" s="108" t="s">
        <v>71</v>
      </c>
      <c r="AY153" s="10" t="s">
        <v>104</v>
      </c>
      <c r="BE153" s="109">
        <f>IF(N153="základní",J153,0)</f>
        <v>0</v>
      </c>
      <c r="BF153" s="109">
        <f>IF(N153="snížená",J153,0)</f>
        <v>0</v>
      </c>
      <c r="BG153" s="109">
        <f>IF(N153="zákl. přenesená",J153,0)</f>
        <v>0</v>
      </c>
      <c r="BH153" s="109">
        <f>IF(N153="sníž. přenesená",J153,0)</f>
        <v>0</v>
      </c>
      <c r="BI153" s="109">
        <f>IF(N153="nulová",J153,0)</f>
        <v>0</v>
      </c>
      <c r="BJ153" s="10" t="s">
        <v>76</v>
      </c>
      <c r="BK153" s="109">
        <f>ROUND(I153*H153,2)</f>
        <v>0</v>
      </c>
      <c r="BL153" s="10" t="s">
        <v>105</v>
      </c>
      <c r="BM153" s="108" t="s">
        <v>182</v>
      </c>
    </row>
    <row r="154" spans="2:65" s="1" customFormat="1" ht="39">
      <c r="B154" s="22"/>
      <c r="D154" s="110" t="s">
        <v>107</v>
      </c>
      <c r="F154" s="111" t="s">
        <v>181</v>
      </c>
      <c r="L154" s="22"/>
      <c r="M154" s="112"/>
      <c r="T154" s="46"/>
      <c r="AT154" s="10" t="s">
        <v>107</v>
      </c>
      <c r="AU154" s="10" t="s">
        <v>71</v>
      </c>
    </row>
    <row r="155" spans="2:65" s="1" customFormat="1" ht="55.5" customHeight="1">
      <c r="B155" s="22"/>
      <c r="C155" s="97" t="s">
        <v>183</v>
      </c>
      <c r="D155" s="97" t="s">
        <v>98</v>
      </c>
      <c r="E155" s="98" t="s">
        <v>184</v>
      </c>
      <c r="F155" s="99" t="s">
        <v>185</v>
      </c>
      <c r="G155" s="100" t="s">
        <v>101</v>
      </c>
      <c r="H155" s="101">
        <v>0</v>
      </c>
      <c r="I155" s="102">
        <v>15000</v>
      </c>
      <c r="J155" s="102">
        <f>ROUND(I155*H155,2)</f>
        <v>0</v>
      </c>
      <c r="K155" s="99" t="s">
        <v>102</v>
      </c>
      <c r="L155" s="103"/>
      <c r="M155" s="104" t="s">
        <v>1</v>
      </c>
      <c r="N155" s="105" t="s">
        <v>36</v>
      </c>
      <c r="O155" s="106">
        <v>0</v>
      </c>
      <c r="P155" s="106">
        <f>O155*H155</f>
        <v>0</v>
      </c>
      <c r="Q155" s="106">
        <v>0</v>
      </c>
      <c r="R155" s="106">
        <f>Q155*H155</f>
        <v>0</v>
      </c>
      <c r="S155" s="106">
        <v>0</v>
      </c>
      <c r="T155" s="107">
        <f>S155*H155</f>
        <v>0</v>
      </c>
      <c r="AR155" s="108" t="s">
        <v>103</v>
      </c>
      <c r="AT155" s="108" t="s">
        <v>98</v>
      </c>
      <c r="AU155" s="108" t="s">
        <v>71</v>
      </c>
      <c r="AY155" s="10" t="s">
        <v>104</v>
      </c>
      <c r="BE155" s="109">
        <f>IF(N155="základní",J155,0)</f>
        <v>0</v>
      </c>
      <c r="BF155" s="109">
        <f>IF(N155="snížená",J155,0)</f>
        <v>0</v>
      </c>
      <c r="BG155" s="109">
        <f>IF(N155="zákl. přenesená",J155,0)</f>
        <v>0</v>
      </c>
      <c r="BH155" s="109">
        <f>IF(N155="sníž. přenesená",J155,0)</f>
        <v>0</v>
      </c>
      <c r="BI155" s="109">
        <f>IF(N155="nulová",J155,0)</f>
        <v>0</v>
      </c>
      <c r="BJ155" s="10" t="s">
        <v>76</v>
      </c>
      <c r="BK155" s="109">
        <f>ROUND(I155*H155,2)</f>
        <v>0</v>
      </c>
      <c r="BL155" s="10" t="s">
        <v>105</v>
      </c>
      <c r="BM155" s="108" t="s">
        <v>186</v>
      </c>
    </row>
    <row r="156" spans="2:65" s="1" customFormat="1" ht="39">
      <c r="B156" s="22"/>
      <c r="D156" s="110" t="s">
        <v>107</v>
      </c>
      <c r="F156" s="111" t="s">
        <v>185</v>
      </c>
      <c r="L156" s="22"/>
      <c r="M156" s="112"/>
      <c r="T156" s="46"/>
      <c r="AT156" s="10" t="s">
        <v>107</v>
      </c>
      <c r="AU156" s="10" t="s">
        <v>71</v>
      </c>
    </row>
    <row r="157" spans="2:65" s="1" customFormat="1" ht="44.25" customHeight="1">
      <c r="B157" s="22"/>
      <c r="C157" s="97" t="s">
        <v>187</v>
      </c>
      <c r="D157" s="97" t="s">
        <v>98</v>
      </c>
      <c r="E157" s="98" t="s">
        <v>188</v>
      </c>
      <c r="F157" s="99" t="s">
        <v>189</v>
      </c>
      <c r="G157" s="100" t="s">
        <v>101</v>
      </c>
      <c r="H157" s="101">
        <v>0</v>
      </c>
      <c r="I157" s="102">
        <v>6430</v>
      </c>
      <c r="J157" s="102">
        <f>ROUND(I157*H157,2)</f>
        <v>0</v>
      </c>
      <c r="K157" s="99" t="s">
        <v>102</v>
      </c>
      <c r="L157" s="103"/>
      <c r="M157" s="104" t="s">
        <v>1</v>
      </c>
      <c r="N157" s="105" t="s">
        <v>36</v>
      </c>
      <c r="O157" s="106">
        <v>0</v>
      </c>
      <c r="P157" s="106">
        <f>O157*H157</f>
        <v>0</v>
      </c>
      <c r="Q157" s="106">
        <v>0</v>
      </c>
      <c r="R157" s="106">
        <f>Q157*H157</f>
        <v>0</v>
      </c>
      <c r="S157" s="106">
        <v>0</v>
      </c>
      <c r="T157" s="107">
        <f>S157*H157</f>
        <v>0</v>
      </c>
      <c r="AR157" s="108" t="s">
        <v>103</v>
      </c>
      <c r="AT157" s="108" t="s">
        <v>98</v>
      </c>
      <c r="AU157" s="108" t="s">
        <v>71</v>
      </c>
      <c r="AY157" s="10" t="s">
        <v>104</v>
      </c>
      <c r="BE157" s="109">
        <f>IF(N157="základní",J157,0)</f>
        <v>0</v>
      </c>
      <c r="BF157" s="109">
        <f>IF(N157="snížená",J157,0)</f>
        <v>0</v>
      </c>
      <c r="BG157" s="109">
        <f>IF(N157="zákl. přenesená",J157,0)</f>
        <v>0</v>
      </c>
      <c r="BH157" s="109">
        <f>IF(N157="sníž. přenesená",J157,0)</f>
        <v>0</v>
      </c>
      <c r="BI157" s="109">
        <f>IF(N157="nulová",J157,0)</f>
        <v>0</v>
      </c>
      <c r="BJ157" s="10" t="s">
        <v>76</v>
      </c>
      <c r="BK157" s="109">
        <f>ROUND(I157*H157,2)</f>
        <v>0</v>
      </c>
      <c r="BL157" s="10" t="s">
        <v>105</v>
      </c>
      <c r="BM157" s="108" t="s">
        <v>190</v>
      </c>
    </row>
    <row r="158" spans="2:65" s="1" customFormat="1" ht="29.25">
      <c r="B158" s="22"/>
      <c r="D158" s="110" t="s">
        <v>107</v>
      </c>
      <c r="F158" s="111" t="s">
        <v>189</v>
      </c>
      <c r="L158" s="22"/>
      <c r="M158" s="112"/>
      <c r="T158" s="46"/>
      <c r="AT158" s="10" t="s">
        <v>107</v>
      </c>
      <c r="AU158" s="10" t="s">
        <v>71</v>
      </c>
    </row>
    <row r="159" spans="2:65" s="1" customFormat="1" ht="44.25" customHeight="1">
      <c r="B159" s="22"/>
      <c r="C159" s="97" t="s">
        <v>191</v>
      </c>
      <c r="D159" s="97" t="s">
        <v>98</v>
      </c>
      <c r="E159" s="98" t="s">
        <v>192</v>
      </c>
      <c r="F159" s="99" t="s">
        <v>193</v>
      </c>
      <c r="G159" s="100" t="s">
        <v>101</v>
      </c>
      <c r="H159" s="101">
        <v>0</v>
      </c>
      <c r="I159" s="102">
        <v>7760</v>
      </c>
      <c r="J159" s="102">
        <f>ROUND(I159*H159,2)</f>
        <v>0</v>
      </c>
      <c r="K159" s="99" t="s">
        <v>102</v>
      </c>
      <c r="L159" s="103"/>
      <c r="M159" s="104" t="s">
        <v>1</v>
      </c>
      <c r="N159" s="105" t="s">
        <v>36</v>
      </c>
      <c r="O159" s="106">
        <v>0</v>
      </c>
      <c r="P159" s="106">
        <f>O159*H159</f>
        <v>0</v>
      </c>
      <c r="Q159" s="106">
        <v>0</v>
      </c>
      <c r="R159" s="106">
        <f>Q159*H159</f>
        <v>0</v>
      </c>
      <c r="S159" s="106">
        <v>0</v>
      </c>
      <c r="T159" s="107">
        <f>S159*H159</f>
        <v>0</v>
      </c>
      <c r="AR159" s="108" t="s">
        <v>103</v>
      </c>
      <c r="AT159" s="108" t="s">
        <v>98</v>
      </c>
      <c r="AU159" s="108" t="s">
        <v>71</v>
      </c>
      <c r="AY159" s="10" t="s">
        <v>104</v>
      </c>
      <c r="BE159" s="109">
        <f>IF(N159="základní",J159,0)</f>
        <v>0</v>
      </c>
      <c r="BF159" s="109">
        <f>IF(N159="snížená",J159,0)</f>
        <v>0</v>
      </c>
      <c r="BG159" s="109">
        <f>IF(N159="zákl. přenesená",J159,0)</f>
        <v>0</v>
      </c>
      <c r="BH159" s="109">
        <f>IF(N159="sníž. přenesená",J159,0)</f>
        <v>0</v>
      </c>
      <c r="BI159" s="109">
        <f>IF(N159="nulová",J159,0)</f>
        <v>0</v>
      </c>
      <c r="BJ159" s="10" t="s">
        <v>76</v>
      </c>
      <c r="BK159" s="109">
        <f>ROUND(I159*H159,2)</f>
        <v>0</v>
      </c>
      <c r="BL159" s="10" t="s">
        <v>105</v>
      </c>
      <c r="BM159" s="108" t="s">
        <v>194</v>
      </c>
    </row>
    <row r="160" spans="2:65" s="1" customFormat="1" ht="29.25">
      <c r="B160" s="22"/>
      <c r="D160" s="110" t="s">
        <v>107</v>
      </c>
      <c r="F160" s="111" t="s">
        <v>193</v>
      </c>
      <c r="L160" s="22"/>
      <c r="M160" s="112"/>
      <c r="T160" s="46"/>
      <c r="AT160" s="10" t="s">
        <v>107</v>
      </c>
      <c r="AU160" s="10" t="s">
        <v>71</v>
      </c>
    </row>
    <row r="161" spans="2:65" s="1" customFormat="1" ht="44.25" customHeight="1">
      <c r="B161" s="22"/>
      <c r="C161" s="97" t="s">
        <v>195</v>
      </c>
      <c r="D161" s="97" t="s">
        <v>98</v>
      </c>
      <c r="E161" s="98" t="s">
        <v>196</v>
      </c>
      <c r="F161" s="99" t="s">
        <v>197</v>
      </c>
      <c r="G161" s="100" t="s">
        <v>101</v>
      </c>
      <c r="H161" s="101">
        <v>0</v>
      </c>
      <c r="I161" s="102">
        <v>10800</v>
      </c>
      <c r="J161" s="102">
        <f>ROUND(I161*H161,2)</f>
        <v>0</v>
      </c>
      <c r="K161" s="99" t="s">
        <v>102</v>
      </c>
      <c r="L161" s="103"/>
      <c r="M161" s="104" t="s">
        <v>1</v>
      </c>
      <c r="N161" s="105" t="s">
        <v>36</v>
      </c>
      <c r="O161" s="106">
        <v>0</v>
      </c>
      <c r="P161" s="106">
        <f>O161*H161</f>
        <v>0</v>
      </c>
      <c r="Q161" s="106">
        <v>0</v>
      </c>
      <c r="R161" s="106">
        <f>Q161*H161</f>
        <v>0</v>
      </c>
      <c r="S161" s="106">
        <v>0</v>
      </c>
      <c r="T161" s="107">
        <f>S161*H161</f>
        <v>0</v>
      </c>
      <c r="AR161" s="108" t="s">
        <v>103</v>
      </c>
      <c r="AT161" s="108" t="s">
        <v>98</v>
      </c>
      <c r="AU161" s="108" t="s">
        <v>71</v>
      </c>
      <c r="AY161" s="10" t="s">
        <v>104</v>
      </c>
      <c r="BE161" s="109">
        <f>IF(N161="základní",J161,0)</f>
        <v>0</v>
      </c>
      <c r="BF161" s="109">
        <f>IF(N161="snížená",J161,0)</f>
        <v>0</v>
      </c>
      <c r="BG161" s="109">
        <f>IF(N161="zákl. přenesená",J161,0)</f>
        <v>0</v>
      </c>
      <c r="BH161" s="109">
        <f>IF(N161="sníž. přenesená",J161,0)</f>
        <v>0</v>
      </c>
      <c r="BI161" s="109">
        <f>IF(N161="nulová",J161,0)</f>
        <v>0</v>
      </c>
      <c r="BJ161" s="10" t="s">
        <v>76</v>
      </c>
      <c r="BK161" s="109">
        <f>ROUND(I161*H161,2)</f>
        <v>0</v>
      </c>
      <c r="BL161" s="10" t="s">
        <v>105</v>
      </c>
      <c r="BM161" s="108" t="s">
        <v>198</v>
      </c>
    </row>
    <row r="162" spans="2:65" s="1" customFormat="1" ht="29.25">
      <c r="B162" s="22"/>
      <c r="D162" s="110" t="s">
        <v>107</v>
      </c>
      <c r="F162" s="111" t="s">
        <v>197</v>
      </c>
      <c r="L162" s="22"/>
      <c r="M162" s="112"/>
      <c r="T162" s="46"/>
      <c r="AT162" s="10" t="s">
        <v>107</v>
      </c>
      <c r="AU162" s="10" t="s">
        <v>71</v>
      </c>
    </row>
    <row r="163" spans="2:65" s="1" customFormat="1" ht="44.25" customHeight="1">
      <c r="B163" s="22"/>
      <c r="C163" s="97" t="s">
        <v>199</v>
      </c>
      <c r="D163" s="97" t="s">
        <v>98</v>
      </c>
      <c r="E163" s="98" t="s">
        <v>200</v>
      </c>
      <c r="F163" s="99" t="s">
        <v>201</v>
      </c>
      <c r="G163" s="100" t="s">
        <v>101</v>
      </c>
      <c r="H163" s="101">
        <v>0</v>
      </c>
      <c r="I163" s="102">
        <v>13000</v>
      </c>
      <c r="J163" s="102">
        <f>ROUND(I163*H163,2)</f>
        <v>0</v>
      </c>
      <c r="K163" s="99" t="s">
        <v>102</v>
      </c>
      <c r="L163" s="103"/>
      <c r="M163" s="104" t="s">
        <v>1</v>
      </c>
      <c r="N163" s="105" t="s">
        <v>36</v>
      </c>
      <c r="O163" s="106">
        <v>0</v>
      </c>
      <c r="P163" s="106">
        <f>O163*H163</f>
        <v>0</v>
      </c>
      <c r="Q163" s="106">
        <v>0</v>
      </c>
      <c r="R163" s="106">
        <f>Q163*H163</f>
        <v>0</v>
      </c>
      <c r="S163" s="106">
        <v>0</v>
      </c>
      <c r="T163" s="107">
        <f>S163*H163</f>
        <v>0</v>
      </c>
      <c r="AR163" s="108" t="s">
        <v>103</v>
      </c>
      <c r="AT163" s="108" t="s">
        <v>98</v>
      </c>
      <c r="AU163" s="108" t="s">
        <v>71</v>
      </c>
      <c r="AY163" s="10" t="s">
        <v>104</v>
      </c>
      <c r="BE163" s="109">
        <f>IF(N163="základní",J163,0)</f>
        <v>0</v>
      </c>
      <c r="BF163" s="109">
        <f>IF(N163="snížená",J163,0)</f>
        <v>0</v>
      </c>
      <c r="BG163" s="109">
        <f>IF(N163="zákl. přenesená",J163,0)</f>
        <v>0</v>
      </c>
      <c r="BH163" s="109">
        <f>IF(N163="sníž. přenesená",J163,0)</f>
        <v>0</v>
      </c>
      <c r="BI163" s="109">
        <f>IF(N163="nulová",J163,0)</f>
        <v>0</v>
      </c>
      <c r="BJ163" s="10" t="s">
        <v>76</v>
      </c>
      <c r="BK163" s="109">
        <f>ROUND(I163*H163,2)</f>
        <v>0</v>
      </c>
      <c r="BL163" s="10" t="s">
        <v>105</v>
      </c>
      <c r="BM163" s="108" t="s">
        <v>202</v>
      </c>
    </row>
    <row r="164" spans="2:65" s="1" customFormat="1" ht="29.25">
      <c r="B164" s="22"/>
      <c r="D164" s="110" t="s">
        <v>107</v>
      </c>
      <c r="F164" s="111" t="s">
        <v>201</v>
      </c>
      <c r="L164" s="22"/>
      <c r="M164" s="112"/>
      <c r="T164" s="46"/>
      <c r="AT164" s="10" t="s">
        <v>107</v>
      </c>
      <c r="AU164" s="10" t="s">
        <v>71</v>
      </c>
    </row>
    <row r="165" spans="2:65" s="1" customFormat="1" ht="44.25" customHeight="1">
      <c r="B165" s="22"/>
      <c r="C165" s="97" t="s">
        <v>203</v>
      </c>
      <c r="D165" s="97" t="s">
        <v>98</v>
      </c>
      <c r="E165" s="98" t="s">
        <v>204</v>
      </c>
      <c r="F165" s="99" t="s">
        <v>205</v>
      </c>
      <c r="G165" s="100" t="s">
        <v>101</v>
      </c>
      <c r="H165" s="101">
        <v>0</v>
      </c>
      <c r="I165" s="102">
        <v>3230</v>
      </c>
      <c r="J165" s="102">
        <f>ROUND(I165*H165,2)</f>
        <v>0</v>
      </c>
      <c r="K165" s="99" t="s">
        <v>102</v>
      </c>
      <c r="L165" s="103"/>
      <c r="M165" s="104" t="s">
        <v>1</v>
      </c>
      <c r="N165" s="105" t="s">
        <v>36</v>
      </c>
      <c r="O165" s="106">
        <v>0</v>
      </c>
      <c r="P165" s="106">
        <f>O165*H165</f>
        <v>0</v>
      </c>
      <c r="Q165" s="106">
        <v>0</v>
      </c>
      <c r="R165" s="106">
        <f>Q165*H165</f>
        <v>0</v>
      </c>
      <c r="S165" s="106">
        <v>0</v>
      </c>
      <c r="T165" s="107">
        <f>S165*H165</f>
        <v>0</v>
      </c>
      <c r="AR165" s="108" t="s">
        <v>103</v>
      </c>
      <c r="AT165" s="108" t="s">
        <v>98</v>
      </c>
      <c r="AU165" s="108" t="s">
        <v>71</v>
      </c>
      <c r="AY165" s="10" t="s">
        <v>104</v>
      </c>
      <c r="BE165" s="109">
        <f>IF(N165="základní",J165,0)</f>
        <v>0</v>
      </c>
      <c r="BF165" s="109">
        <f>IF(N165="snížená",J165,0)</f>
        <v>0</v>
      </c>
      <c r="BG165" s="109">
        <f>IF(N165="zákl. přenesená",J165,0)</f>
        <v>0</v>
      </c>
      <c r="BH165" s="109">
        <f>IF(N165="sníž. přenesená",J165,0)</f>
        <v>0</v>
      </c>
      <c r="BI165" s="109">
        <f>IF(N165="nulová",J165,0)</f>
        <v>0</v>
      </c>
      <c r="BJ165" s="10" t="s">
        <v>76</v>
      </c>
      <c r="BK165" s="109">
        <f>ROUND(I165*H165,2)</f>
        <v>0</v>
      </c>
      <c r="BL165" s="10" t="s">
        <v>105</v>
      </c>
      <c r="BM165" s="108" t="s">
        <v>206</v>
      </c>
    </row>
    <row r="166" spans="2:65" s="1" customFormat="1" ht="29.25">
      <c r="B166" s="22"/>
      <c r="D166" s="110" t="s">
        <v>107</v>
      </c>
      <c r="F166" s="111" t="s">
        <v>205</v>
      </c>
      <c r="L166" s="22"/>
      <c r="M166" s="112"/>
      <c r="T166" s="46"/>
      <c r="AT166" s="10" t="s">
        <v>107</v>
      </c>
      <c r="AU166" s="10" t="s">
        <v>71</v>
      </c>
    </row>
    <row r="167" spans="2:65" s="1" customFormat="1" ht="44.25" customHeight="1">
      <c r="B167" s="22"/>
      <c r="C167" s="97" t="s">
        <v>207</v>
      </c>
      <c r="D167" s="97" t="s">
        <v>98</v>
      </c>
      <c r="E167" s="98" t="s">
        <v>208</v>
      </c>
      <c r="F167" s="99" t="s">
        <v>209</v>
      </c>
      <c r="G167" s="100" t="s">
        <v>101</v>
      </c>
      <c r="H167" s="101">
        <v>0</v>
      </c>
      <c r="I167" s="102">
        <v>4500</v>
      </c>
      <c r="J167" s="102">
        <f>ROUND(I167*H167,2)</f>
        <v>0</v>
      </c>
      <c r="K167" s="99" t="s">
        <v>102</v>
      </c>
      <c r="L167" s="103"/>
      <c r="M167" s="104" t="s">
        <v>1</v>
      </c>
      <c r="N167" s="105" t="s">
        <v>36</v>
      </c>
      <c r="O167" s="106">
        <v>0</v>
      </c>
      <c r="P167" s="106">
        <f>O167*H167</f>
        <v>0</v>
      </c>
      <c r="Q167" s="106">
        <v>0</v>
      </c>
      <c r="R167" s="106">
        <f>Q167*H167</f>
        <v>0</v>
      </c>
      <c r="S167" s="106">
        <v>0</v>
      </c>
      <c r="T167" s="107">
        <f>S167*H167</f>
        <v>0</v>
      </c>
      <c r="AR167" s="108" t="s">
        <v>103</v>
      </c>
      <c r="AT167" s="108" t="s">
        <v>98</v>
      </c>
      <c r="AU167" s="108" t="s">
        <v>71</v>
      </c>
      <c r="AY167" s="10" t="s">
        <v>104</v>
      </c>
      <c r="BE167" s="109">
        <f>IF(N167="základní",J167,0)</f>
        <v>0</v>
      </c>
      <c r="BF167" s="109">
        <f>IF(N167="snížená",J167,0)</f>
        <v>0</v>
      </c>
      <c r="BG167" s="109">
        <f>IF(N167="zákl. přenesená",J167,0)</f>
        <v>0</v>
      </c>
      <c r="BH167" s="109">
        <f>IF(N167="sníž. přenesená",J167,0)</f>
        <v>0</v>
      </c>
      <c r="BI167" s="109">
        <f>IF(N167="nulová",J167,0)</f>
        <v>0</v>
      </c>
      <c r="BJ167" s="10" t="s">
        <v>76</v>
      </c>
      <c r="BK167" s="109">
        <f>ROUND(I167*H167,2)</f>
        <v>0</v>
      </c>
      <c r="BL167" s="10" t="s">
        <v>105</v>
      </c>
      <c r="BM167" s="108" t="s">
        <v>210</v>
      </c>
    </row>
    <row r="168" spans="2:65" s="1" customFormat="1" ht="29.25">
      <c r="B168" s="22"/>
      <c r="D168" s="110" t="s">
        <v>107</v>
      </c>
      <c r="F168" s="111" t="s">
        <v>209</v>
      </c>
      <c r="L168" s="22"/>
      <c r="M168" s="112"/>
      <c r="T168" s="46"/>
      <c r="AT168" s="10" t="s">
        <v>107</v>
      </c>
      <c r="AU168" s="10" t="s">
        <v>71</v>
      </c>
    </row>
    <row r="169" spans="2:65" s="1" customFormat="1" ht="44.25" customHeight="1">
      <c r="B169" s="22"/>
      <c r="C169" s="97" t="s">
        <v>211</v>
      </c>
      <c r="D169" s="97" t="s">
        <v>98</v>
      </c>
      <c r="E169" s="98" t="s">
        <v>212</v>
      </c>
      <c r="F169" s="99" t="s">
        <v>213</v>
      </c>
      <c r="G169" s="100" t="s">
        <v>101</v>
      </c>
      <c r="H169" s="101">
        <v>0</v>
      </c>
      <c r="I169" s="102">
        <v>5520</v>
      </c>
      <c r="J169" s="102">
        <f>ROUND(I169*H169,2)</f>
        <v>0</v>
      </c>
      <c r="K169" s="99" t="s">
        <v>102</v>
      </c>
      <c r="L169" s="103"/>
      <c r="M169" s="104" t="s">
        <v>1</v>
      </c>
      <c r="N169" s="105" t="s">
        <v>36</v>
      </c>
      <c r="O169" s="106">
        <v>0</v>
      </c>
      <c r="P169" s="106">
        <f>O169*H169</f>
        <v>0</v>
      </c>
      <c r="Q169" s="106">
        <v>0</v>
      </c>
      <c r="R169" s="106">
        <f>Q169*H169</f>
        <v>0</v>
      </c>
      <c r="S169" s="106">
        <v>0</v>
      </c>
      <c r="T169" s="107">
        <f>S169*H169</f>
        <v>0</v>
      </c>
      <c r="AR169" s="108" t="s">
        <v>103</v>
      </c>
      <c r="AT169" s="108" t="s">
        <v>98</v>
      </c>
      <c r="AU169" s="108" t="s">
        <v>71</v>
      </c>
      <c r="AY169" s="10" t="s">
        <v>104</v>
      </c>
      <c r="BE169" s="109">
        <f>IF(N169="základní",J169,0)</f>
        <v>0</v>
      </c>
      <c r="BF169" s="109">
        <f>IF(N169="snížená",J169,0)</f>
        <v>0</v>
      </c>
      <c r="BG169" s="109">
        <f>IF(N169="zákl. přenesená",J169,0)</f>
        <v>0</v>
      </c>
      <c r="BH169" s="109">
        <f>IF(N169="sníž. přenesená",J169,0)</f>
        <v>0</v>
      </c>
      <c r="BI169" s="109">
        <f>IF(N169="nulová",J169,0)</f>
        <v>0</v>
      </c>
      <c r="BJ169" s="10" t="s">
        <v>76</v>
      </c>
      <c r="BK169" s="109">
        <f>ROUND(I169*H169,2)</f>
        <v>0</v>
      </c>
      <c r="BL169" s="10" t="s">
        <v>105</v>
      </c>
      <c r="BM169" s="108" t="s">
        <v>214</v>
      </c>
    </row>
    <row r="170" spans="2:65" s="1" customFormat="1" ht="29.25">
      <c r="B170" s="22"/>
      <c r="D170" s="110" t="s">
        <v>107</v>
      </c>
      <c r="F170" s="111" t="s">
        <v>213</v>
      </c>
      <c r="L170" s="22"/>
      <c r="M170" s="112"/>
      <c r="T170" s="46"/>
      <c r="AT170" s="10" t="s">
        <v>107</v>
      </c>
      <c r="AU170" s="10" t="s">
        <v>71</v>
      </c>
    </row>
    <row r="171" spans="2:65" s="1" customFormat="1" ht="44.25" customHeight="1">
      <c r="B171" s="22"/>
      <c r="C171" s="97" t="s">
        <v>215</v>
      </c>
      <c r="D171" s="97" t="s">
        <v>98</v>
      </c>
      <c r="E171" s="98" t="s">
        <v>216</v>
      </c>
      <c r="F171" s="99" t="s">
        <v>217</v>
      </c>
      <c r="G171" s="100" t="s">
        <v>101</v>
      </c>
      <c r="H171" s="101">
        <v>0</v>
      </c>
      <c r="I171" s="102">
        <v>6690</v>
      </c>
      <c r="J171" s="102">
        <f>ROUND(I171*H171,2)</f>
        <v>0</v>
      </c>
      <c r="K171" s="99" t="s">
        <v>102</v>
      </c>
      <c r="L171" s="103"/>
      <c r="M171" s="104" t="s">
        <v>1</v>
      </c>
      <c r="N171" s="105" t="s">
        <v>36</v>
      </c>
      <c r="O171" s="106">
        <v>0</v>
      </c>
      <c r="P171" s="106">
        <f>O171*H171</f>
        <v>0</v>
      </c>
      <c r="Q171" s="106">
        <v>0</v>
      </c>
      <c r="R171" s="106">
        <f>Q171*H171</f>
        <v>0</v>
      </c>
      <c r="S171" s="106">
        <v>0</v>
      </c>
      <c r="T171" s="107">
        <f>S171*H171</f>
        <v>0</v>
      </c>
      <c r="AR171" s="108" t="s">
        <v>103</v>
      </c>
      <c r="AT171" s="108" t="s">
        <v>98</v>
      </c>
      <c r="AU171" s="108" t="s">
        <v>71</v>
      </c>
      <c r="AY171" s="10" t="s">
        <v>104</v>
      </c>
      <c r="BE171" s="109">
        <f>IF(N171="základní",J171,0)</f>
        <v>0</v>
      </c>
      <c r="BF171" s="109">
        <f>IF(N171="snížená",J171,0)</f>
        <v>0</v>
      </c>
      <c r="BG171" s="109">
        <f>IF(N171="zákl. přenesená",J171,0)</f>
        <v>0</v>
      </c>
      <c r="BH171" s="109">
        <f>IF(N171="sníž. přenesená",J171,0)</f>
        <v>0</v>
      </c>
      <c r="BI171" s="109">
        <f>IF(N171="nulová",J171,0)</f>
        <v>0</v>
      </c>
      <c r="BJ171" s="10" t="s">
        <v>76</v>
      </c>
      <c r="BK171" s="109">
        <f>ROUND(I171*H171,2)</f>
        <v>0</v>
      </c>
      <c r="BL171" s="10" t="s">
        <v>105</v>
      </c>
      <c r="BM171" s="108" t="s">
        <v>218</v>
      </c>
    </row>
    <row r="172" spans="2:65" s="1" customFormat="1" ht="29.25">
      <c r="B172" s="22"/>
      <c r="D172" s="110" t="s">
        <v>107</v>
      </c>
      <c r="F172" s="111" t="s">
        <v>217</v>
      </c>
      <c r="L172" s="22"/>
      <c r="M172" s="112"/>
      <c r="T172" s="46"/>
      <c r="AT172" s="10" t="s">
        <v>107</v>
      </c>
      <c r="AU172" s="10" t="s">
        <v>71</v>
      </c>
    </row>
    <row r="173" spans="2:65" s="1" customFormat="1" ht="44.25" customHeight="1">
      <c r="B173" s="22"/>
      <c r="C173" s="97" t="s">
        <v>219</v>
      </c>
      <c r="D173" s="97" t="s">
        <v>98</v>
      </c>
      <c r="E173" s="98" t="s">
        <v>220</v>
      </c>
      <c r="F173" s="99" t="s">
        <v>221</v>
      </c>
      <c r="G173" s="100" t="s">
        <v>101</v>
      </c>
      <c r="H173" s="101">
        <v>0</v>
      </c>
      <c r="I173" s="102">
        <v>7880</v>
      </c>
      <c r="J173" s="102">
        <f>ROUND(I173*H173,2)</f>
        <v>0</v>
      </c>
      <c r="K173" s="99" t="s">
        <v>102</v>
      </c>
      <c r="L173" s="103"/>
      <c r="M173" s="104" t="s">
        <v>1</v>
      </c>
      <c r="N173" s="105" t="s">
        <v>36</v>
      </c>
      <c r="O173" s="106">
        <v>0</v>
      </c>
      <c r="P173" s="106">
        <f>O173*H173</f>
        <v>0</v>
      </c>
      <c r="Q173" s="106">
        <v>0</v>
      </c>
      <c r="R173" s="106">
        <f>Q173*H173</f>
        <v>0</v>
      </c>
      <c r="S173" s="106">
        <v>0</v>
      </c>
      <c r="T173" s="107">
        <f>S173*H173</f>
        <v>0</v>
      </c>
      <c r="AR173" s="108" t="s">
        <v>103</v>
      </c>
      <c r="AT173" s="108" t="s">
        <v>98</v>
      </c>
      <c r="AU173" s="108" t="s">
        <v>71</v>
      </c>
      <c r="AY173" s="10" t="s">
        <v>104</v>
      </c>
      <c r="BE173" s="109">
        <f>IF(N173="základní",J173,0)</f>
        <v>0</v>
      </c>
      <c r="BF173" s="109">
        <f>IF(N173="snížená",J173,0)</f>
        <v>0</v>
      </c>
      <c r="BG173" s="109">
        <f>IF(N173="zákl. přenesená",J173,0)</f>
        <v>0</v>
      </c>
      <c r="BH173" s="109">
        <f>IF(N173="sníž. přenesená",J173,0)</f>
        <v>0</v>
      </c>
      <c r="BI173" s="109">
        <f>IF(N173="nulová",J173,0)</f>
        <v>0</v>
      </c>
      <c r="BJ173" s="10" t="s">
        <v>76</v>
      </c>
      <c r="BK173" s="109">
        <f>ROUND(I173*H173,2)</f>
        <v>0</v>
      </c>
      <c r="BL173" s="10" t="s">
        <v>105</v>
      </c>
      <c r="BM173" s="108" t="s">
        <v>222</v>
      </c>
    </row>
    <row r="174" spans="2:65" s="1" customFormat="1" ht="29.25">
      <c r="B174" s="22"/>
      <c r="D174" s="110" t="s">
        <v>107</v>
      </c>
      <c r="F174" s="111" t="s">
        <v>221</v>
      </c>
      <c r="L174" s="22"/>
      <c r="M174" s="112"/>
      <c r="T174" s="46"/>
      <c r="AT174" s="10" t="s">
        <v>107</v>
      </c>
      <c r="AU174" s="10" t="s">
        <v>71</v>
      </c>
    </row>
    <row r="175" spans="2:65" s="1" customFormat="1" ht="44.25" customHeight="1">
      <c r="B175" s="22"/>
      <c r="C175" s="97" t="s">
        <v>223</v>
      </c>
      <c r="D175" s="97" t="s">
        <v>98</v>
      </c>
      <c r="E175" s="98" t="s">
        <v>224</v>
      </c>
      <c r="F175" s="99" t="s">
        <v>225</v>
      </c>
      <c r="G175" s="100" t="s">
        <v>101</v>
      </c>
      <c r="H175" s="101">
        <v>0</v>
      </c>
      <c r="I175" s="102">
        <v>9290</v>
      </c>
      <c r="J175" s="102">
        <f>ROUND(I175*H175,2)</f>
        <v>0</v>
      </c>
      <c r="K175" s="99" t="s">
        <v>102</v>
      </c>
      <c r="L175" s="103"/>
      <c r="M175" s="104" t="s">
        <v>1</v>
      </c>
      <c r="N175" s="105" t="s">
        <v>36</v>
      </c>
      <c r="O175" s="106">
        <v>0</v>
      </c>
      <c r="P175" s="106">
        <f>O175*H175</f>
        <v>0</v>
      </c>
      <c r="Q175" s="106">
        <v>0</v>
      </c>
      <c r="R175" s="106">
        <f>Q175*H175</f>
        <v>0</v>
      </c>
      <c r="S175" s="106">
        <v>0</v>
      </c>
      <c r="T175" s="107">
        <f>S175*H175</f>
        <v>0</v>
      </c>
      <c r="AR175" s="108" t="s">
        <v>103</v>
      </c>
      <c r="AT175" s="108" t="s">
        <v>98</v>
      </c>
      <c r="AU175" s="108" t="s">
        <v>71</v>
      </c>
      <c r="AY175" s="10" t="s">
        <v>104</v>
      </c>
      <c r="BE175" s="109">
        <f>IF(N175="základní",J175,0)</f>
        <v>0</v>
      </c>
      <c r="BF175" s="109">
        <f>IF(N175="snížená",J175,0)</f>
        <v>0</v>
      </c>
      <c r="BG175" s="109">
        <f>IF(N175="zákl. přenesená",J175,0)</f>
        <v>0</v>
      </c>
      <c r="BH175" s="109">
        <f>IF(N175="sníž. přenesená",J175,0)</f>
        <v>0</v>
      </c>
      <c r="BI175" s="109">
        <f>IF(N175="nulová",J175,0)</f>
        <v>0</v>
      </c>
      <c r="BJ175" s="10" t="s">
        <v>76</v>
      </c>
      <c r="BK175" s="109">
        <f>ROUND(I175*H175,2)</f>
        <v>0</v>
      </c>
      <c r="BL175" s="10" t="s">
        <v>105</v>
      </c>
      <c r="BM175" s="108" t="s">
        <v>226</v>
      </c>
    </row>
    <row r="176" spans="2:65" s="1" customFormat="1" ht="29.25">
      <c r="B176" s="22"/>
      <c r="D176" s="110" t="s">
        <v>107</v>
      </c>
      <c r="F176" s="111" t="s">
        <v>225</v>
      </c>
      <c r="L176" s="22"/>
      <c r="M176" s="112"/>
      <c r="T176" s="46"/>
      <c r="AT176" s="10" t="s">
        <v>107</v>
      </c>
      <c r="AU176" s="10" t="s">
        <v>71</v>
      </c>
    </row>
    <row r="177" spans="2:65" s="1" customFormat="1" ht="44.25" customHeight="1">
      <c r="B177" s="22"/>
      <c r="C177" s="97" t="s">
        <v>227</v>
      </c>
      <c r="D177" s="97" t="s">
        <v>98</v>
      </c>
      <c r="E177" s="98" t="s">
        <v>228</v>
      </c>
      <c r="F177" s="99" t="s">
        <v>229</v>
      </c>
      <c r="G177" s="100" t="s">
        <v>101</v>
      </c>
      <c r="H177" s="101">
        <v>0</v>
      </c>
      <c r="I177" s="102">
        <v>10200</v>
      </c>
      <c r="J177" s="102">
        <f>ROUND(I177*H177,2)</f>
        <v>0</v>
      </c>
      <c r="K177" s="99" t="s">
        <v>102</v>
      </c>
      <c r="L177" s="103"/>
      <c r="M177" s="104" t="s">
        <v>1</v>
      </c>
      <c r="N177" s="105" t="s">
        <v>36</v>
      </c>
      <c r="O177" s="106">
        <v>0</v>
      </c>
      <c r="P177" s="106">
        <f>O177*H177</f>
        <v>0</v>
      </c>
      <c r="Q177" s="106">
        <v>0</v>
      </c>
      <c r="R177" s="106">
        <f>Q177*H177</f>
        <v>0</v>
      </c>
      <c r="S177" s="106">
        <v>0</v>
      </c>
      <c r="T177" s="107">
        <f>S177*H177</f>
        <v>0</v>
      </c>
      <c r="AR177" s="108" t="s">
        <v>103</v>
      </c>
      <c r="AT177" s="108" t="s">
        <v>98</v>
      </c>
      <c r="AU177" s="108" t="s">
        <v>71</v>
      </c>
      <c r="AY177" s="10" t="s">
        <v>104</v>
      </c>
      <c r="BE177" s="109">
        <f>IF(N177="základní",J177,0)</f>
        <v>0</v>
      </c>
      <c r="BF177" s="109">
        <f>IF(N177="snížená",J177,0)</f>
        <v>0</v>
      </c>
      <c r="BG177" s="109">
        <f>IF(N177="zákl. přenesená",J177,0)</f>
        <v>0</v>
      </c>
      <c r="BH177" s="109">
        <f>IF(N177="sníž. přenesená",J177,0)</f>
        <v>0</v>
      </c>
      <c r="BI177" s="109">
        <f>IF(N177="nulová",J177,0)</f>
        <v>0</v>
      </c>
      <c r="BJ177" s="10" t="s">
        <v>76</v>
      </c>
      <c r="BK177" s="109">
        <f>ROUND(I177*H177,2)</f>
        <v>0</v>
      </c>
      <c r="BL177" s="10" t="s">
        <v>105</v>
      </c>
      <c r="BM177" s="108" t="s">
        <v>230</v>
      </c>
    </row>
    <row r="178" spans="2:65" s="1" customFormat="1" ht="29.25">
      <c r="B178" s="22"/>
      <c r="D178" s="110" t="s">
        <v>107</v>
      </c>
      <c r="F178" s="111" t="s">
        <v>229</v>
      </c>
      <c r="L178" s="22"/>
      <c r="M178" s="112"/>
      <c r="T178" s="46"/>
      <c r="AT178" s="10" t="s">
        <v>107</v>
      </c>
      <c r="AU178" s="10" t="s">
        <v>71</v>
      </c>
    </row>
    <row r="179" spans="2:65" s="1" customFormat="1" ht="44.25" customHeight="1">
      <c r="B179" s="22"/>
      <c r="C179" s="97" t="s">
        <v>231</v>
      </c>
      <c r="D179" s="97" t="s">
        <v>98</v>
      </c>
      <c r="E179" s="98" t="s">
        <v>232</v>
      </c>
      <c r="F179" s="99" t="s">
        <v>233</v>
      </c>
      <c r="G179" s="100" t="s">
        <v>101</v>
      </c>
      <c r="H179" s="101">
        <v>0</v>
      </c>
      <c r="I179" s="102">
        <v>11400</v>
      </c>
      <c r="J179" s="102">
        <f>ROUND(I179*H179,2)</f>
        <v>0</v>
      </c>
      <c r="K179" s="99" t="s">
        <v>102</v>
      </c>
      <c r="L179" s="103"/>
      <c r="M179" s="104" t="s">
        <v>1</v>
      </c>
      <c r="N179" s="105" t="s">
        <v>36</v>
      </c>
      <c r="O179" s="106">
        <v>0</v>
      </c>
      <c r="P179" s="106">
        <f>O179*H179</f>
        <v>0</v>
      </c>
      <c r="Q179" s="106">
        <v>0</v>
      </c>
      <c r="R179" s="106">
        <f>Q179*H179</f>
        <v>0</v>
      </c>
      <c r="S179" s="106">
        <v>0</v>
      </c>
      <c r="T179" s="107">
        <f>S179*H179</f>
        <v>0</v>
      </c>
      <c r="AR179" s="108" t="s">
        <v>103</v>
      </c>
      <c r="AT179" s="108" t="s">
        <v>98</v>
      </c>
      <c r="AU179" s="108" t="s">
        <v>71</v>
      </c>
      <c r="AY179" s="10" t="s">
        <v>104</v>
      </c>
      <c r="BE179" s="109">
        <f>IF(N179="základní",J179,0)</f>
        <v>0</v>
      </c>
      <c r="BF179" s="109">
        <f>IF(N179="snížená",J179,0)</f>
        <v>0</v>
      </c>
      <c r="BG179" s="109">
        <f>IF(N179="zákl. přenesená",J179,0)</f>
        <v>0</v>
      </c>
      <c r="BH179" s="109">
        <f>IF(N179="sníž. přenesená",J179,0)</f>
        <v>0</v>
      </c>
      <c r="BI179" s="109">
        <f>IF(N179="nulová",J179,0)</f>
        <v>0</v>
      </c>
      <c r="BJ179" s="10" t="s">
        <v>76</v>
      </c>
      <c r="BK179" s="109">
        <f>ROUND(I179*H179,2)</f>
        <v>0</v>
      </c>
      <c r="BL179" s="10" t="s">
        <v>105</v>
      </c>
      <c r="BM179" s="108" t="s">
        <v>234</v>
      </c>
    </row>
    <row r="180" spans="2:65" s="1" customFormat="1" ht="29.25">
      <c r="B180" s="22"/>
      <c r="D180" s="110" t="s">
        <v>107</v>
      </c>
      <c r="F180" s="111" t="s">
        <v>233</v>
      </c>
      <c r="L180" s="22"/>
      <c r="M180" s="112"/>
      <c r="T180" s="46"/>
      <c r="AT180" s="10" t="s">
        <v>107</v>
      </c>
      <c r="AU180" s="10" t="s">
        <v>71</v>
      </c>
    </row>
    <row r="181" spans="2:65" s="1" customFormat="1" ht="44.25" customHeight="1">
      <c r="B181" s="22"/>
      <c r="C181" s="97" t="s">
        <v>235</v>
      </c>
      <c r="D181" s="97" t="s">
        <v>98</v>
      </c>
      <c r="E181" s="98" t="s">
        <v>236</v>
      </c>
      <c r="F181" s="99" t="s">
        <v>237</v>
      </c>
      <c r="G181" s="100" t="s">
        <v>101</v>
      </c>
      <c r="H181" s="101">
        <v>0</v>
      </c>
      <c r="I181" s="102">
        <v>12500</v>
      </c>
      <c r="J181" s="102">
        <f>ROUND(I181*H181,2)</f>
        <v>0</v>
      </c>
      <c r="K181" s="99" t="s">
        <v>102</v>
      </c>
      <c r="L181" s="103"/>
      <c r="M181" s="104" t="s">
        <v>1</v>
      </c>
      <c r="N181" s="105" t="s">
        <v>36</v>
      </c>
      <c r="O181" s="106">
        <v>0</v>
      </c>
      <c r="P181" s="106">
        <f>O181*H181</f>
        <v>0</v>
      </c>
      <c r="Q181" s="106">
        <v>0</v>
      </c>
      <c r="R181" s="106">
        <f>Q181*H181</f>
        <v>0</v>
      </c>
      <c r="S181" s="106">
        <v>0</v>
      </c>
      <c r="T181" s="107">
        <f>S181*H181</f>
        <v>0</v>
      </c>
      <c r="AR181" s="108" t="s">
        <v>103</v>
      </c>
      <c r="AT181" s="108" t="s">
        <v>98</v>
      </c>
      <c r="AU181" s="108" t="s">
        <v>71</v>
      </c>
      <c r="AY181" s="10" t="s">
        <v>104</v>
      </c>
      <c r="BE181" s="109">
        <f>IF(N181="základní",J181,0)</f>
        <v>0</v>
      </c>
      <c r="BF181" s="109">
        <f>IF(N181="snížená",J181,0)</f>
        <v>0</v>
      </c>
      <c r="BG181" s="109">
        <f>IF(N181="zákl. přenesená",J181,0)</f>
        <v>0</v>
      </c>
      <c r="BH181" s="109">
        <f>IF(N181="sníž. přenesená",J181,0)</f>
        <v>0</v>
      </c>
      <c r="BI181" s="109">
        <f>IF(N181="nulová",J181,0)</f>
        <v>0</v>
      </c>
      <c r="BJ181" s="10" t="s">
        <v>76</v>
      </c>
      <c r="BK181" s="109">
        <f>ROUND(I181*H181,2)</f>
        <v>0</v>
      </c>
      <c r="BL181" s="10" t="s">
        <v>105</v>
      </c>
      <c r="BM181" s="108" t="s">
        <v>238</v>
      </c>
    </row>
    <row r="182" spans="2:65" s="1" customFormat="1" ht="29.25">
      <c r="B182" s="22"/>
      <c r="D182" s="110" t="s">
        <v>107</v>
      </c>
      <c r="F182" s="111" t="s">
        <v>237</v>
      </c>
      <c r="L182" s="22"/>
      <c r="M182" s="112"/>
      <c r="T182" s="46"/>
      <c r="AT182" s="10" t="s">
        <v>107</v>
      </c>
      <c r="AU182" s="10" t="s">
        <v>71</v>
      </c>
    </row>
    <row r="183" spans="2:65" s="1" customFormat="1" ht="44.25" customHeight="1">
      <c r="B183" s="22"/>
      <c r="C183" s="97" t="s">
        <v>239</v>
      </c>
      <c r="D183" s="97" t="s">
        <v>98</v>
      </c>
      <c r="E183" s="98" t="s">
        <v>240</v>
      </c>
      <c r="F183" s="99" t="s">
        <v>241</v>
      </c>
      <c r="G183" s="100" t="s">
        <v>101</v>
      </c>
      <c r="H183" s="101">
        <v>0</v>
      </c>
      <c r="I183" s="102">
        <v>15200</v>
      </c>
      <c r="J183" s="102">
        <f>ROUND(I183*H183,2)</f>
        <v>0</v>
      </c>
      <c r="K183" s="99" t="s">
        <v>102</v>
      </c>
      <c r="L183" s="103"/>
      <c r="M183" s="104" t="s">
        <v>1</v>
      </c>
      <c r="N183" s="105" t="s">
        <v>36</v>
      </c>
      <c r="O183" s="106">
        <v>0</v>
      </c>
      <c r="P183" s="106">
        <f>O183*H183</f>
        <v>0</v>
      </c>
      <c r="Q183" s="106">
        <v>0</v>
      </c>
      <c r="R183" s="106">
        <f>Q183*H183</f>
        <v>0</v>
      </c>
      <c r="S183" s="106">
        <v>0</v>
      </c>
      <c r="T183" s="107">
        <f>S183*H183</f>
        <v>0</v>
      </c>
      <c r="AR183" s="108" t="s">
        <v>103</v>
      </c>
      <c r="AT183" s="108" t="s">
        <v>98</v>
      </c>
      <c r="AU183" s="108" t="s">
        <v>71</v>
      </c>
      <c r="AY183" s="10" t="s">
        <v>104</v>
      </c>
      <c r="BE183" s="109">
        <f>IF(N183="základní",J183,0)</f>
        <v>0</v>
      </c>
      <c r="BF183" s="109">
        <f>IF(N183="snížená",J183,0)</f>
        <v>0</v>
      </c>
      <c r="BG183" s="109">
        <f>IF(N183="zákl. přenesená",J183,0)</f>
        <v>0</v>
      </c>
      <c r="BH183" s="109">
        <f>IF(N183="sníž. přenesená",J183,0)</f>
        <v>0</v>
      </c>
      <c r="BI183" s="109">
        <f>IF(N183="nulová",J183,0)</f>
        <v>0</v>
      </c>
      <c r="BJ183" s="10" t="s">
        <v>76</v>
      </c>
      <c r="BK183" s="109">
        <f>ROUND(I183*H183,2)</f>
        <v>0</v>
      </c>
      <c r="BL183" s="10" t="s">
        <v>105</v>
      </c>
      <c r="BM183" s="108" t="s">
        <v>242</v>
      </c>
    </row>
    <row r="184" spans="2:65" s="1" customFormat="1" ht="29.25">
      <c r="B184" s="22"/>
      <c r="D184" s="110" t="s">
        <v>107</v>
      </c>
      <c r="F184" s="111" t="s">
        <v>241</v>
      </c>
      <c r="L184" s="22"/>
      <c r="M184" s="112"/>
      <c r="T184" s="46"/>
      <c r="AT184" s="10" t="s">
        <v>107</v>
      </c>
      <c r="AU184" s="10" t="s">
        <v>71</v>
      </c>
    </row>
    <row r="185" spans="2:65" s="1" customFormat="1" ht="44.25" customHeight="1">
      <c r="B185" s="22"/>
      <c r="C185" s="97" t="s">
        <v>243</v>
      </c>
      <c r="D185" s="97" t="s">
        <v>98</v>
      </c>
      <c r="E185" s="98" t="s">
        <v>244</v>
      </c>
      <c r="F185" s="99" t="s">
        <v>245</v>
      </c>
      <c r="G185" s="100" t="s">
        <v>101</v>
      </c>
      <c r="H185" s="101">
        <v>0</v>
      </c>
      <c r="I185" s="102">
        <v>16800</v>
      </c>
      <c r="J185" s="102">
        <f>ROUND(I185*H185,2)</f>
        <v>0</v>
      </c>
      <c r="K185" s="99" t="s">
        <v>102</v>
      </c>
      <c r="L185" s="103"/>
      <c r="M185" s="104" t="s">
        <v>1</v>
      </c>
      <c r="N185" s="105" t="s">
        <v>36</v>
      </c>
      <c r="O185" s="106">
        <v>0</v>
      </c>
      <c r="P185" s="106">
        <f>O185*H185</f>
        <v>0</v>
      </c>
      <c r="Q185" s="106">
        <v>0</v>
      </c>
      <c r="R185" s="106">
        <f>Q185*H185</f>
        <v>0</v>
      </c>
      <c r="S185" s="106">
        <v>0</v>
      </c>
      <c r="T185" s="107">
        <f>S185*H185</f>
        <v>0</v>
      </c>
      <c r="AR185" s="108" t="s">
        <v>103</v>
      </c>
      <c r="AT185" s="108" t="s">
        <v>98</v>
      </c>
      <c r="AU185" s="108" t="s">
        <v>71</v>
      </c>
      <c r="AY185" s="10" t="s">
        <v>104</v>
      </c>
      <c r="BE185" s="109">
        <f>IF(N185="základní",J185,0)</f>
        <v>0</v>
      </c>
      <c r="BF185" s="109">
        <f>IF(N185="snížená",J185,0)</f>
        <v>0</v>
      </c>
      <c r="BG185" s="109">
        <f>IF(N185="zákl. přenesená",J185,0)</f>
        <v>0</v>
      </c>
      <c r="BH185" s="109">
        <f>IF(N185="sníž. přenesená",J185,0)</f>
        <v>0</v>
      </c>
      <c r="BI185" s="109">
        <f>IF(N185="nulová",J185,0)</f>
        <v>0</v>
      </c>
      <c r="BJ185" s="10" t="s">
        <v>76</v>
      </c>
      <c r="BK185" s="109">
        <f>ROUND(I185*H185,2)</f>
        <v>0</v>
      </c>
      <c r="BL185" s="10" t="s">
        <v>105</v>
      </c>
      <c r="BM185" s="108" t="s">
        <v>246</v>
      </c>
    </row>
    <row r="186" spans="2:65" s="1" customFormat="1" ht="29.25">
      <c r="B186" s="22"/>
      <c r="D186" s="110" t="s">
        <v>107</v>
      </c>
      <c r="F186" s="111" t="s">
        <v>245</v>
      </c>
      <c r="L186" s="22"/>
      <c r="M186" s="112"/>
      <c r="T186" s="46"/>
      <c r="AT186" s="10" t="s">
        <v>107</v>
      </c>
      <c r="AU186" s="10" t="s">
        <v>71</v>
      </c>
    </row>
    <row r="187" spans="2:65" s="1" customFormat="1" ht="44.25" customHeight="1">
      <c r="B187" s="22"/>
      <c r="C187" s="97" t="s">
        <v>247</v>
      </c>
      <c r="D187" s="97" t="s">
        <v>98</v>
      </c>
      <c r="E187" s="98" t="s">
        <v>248</v>
      </c>
      <c r="F187" s="99" t="s">
        <v>249</v>
      </c>
      <c r="G187" s="100" t="s">
        <v>101</v>
      </c>
      <c r="H187" s="101">
        <v>0</v>
      </c>
      <c r="I187" s="102">
        <v>20300</v>
      </c>
      <c r="J187" s="102">
        <f>ROUND(I187*H187,2)</f>
        <v>0</v>
      </c>
      <c r="K187" s="99" t="s">
        <v>102</v>
      </c>
      <c r="L187" s="103"/>
      <c r="M187" s="104" t="s">
        <v>1</v>
      </c>
      <c r="N187" s="105" t="s">
        <v>36</v>
      </c>
      <c r="O187" s="106">
        <v>0</v>
      </c>
      <c r="P187" s="106">
        <f>O187*H187</f>
        <v>0</v>
      </c>
      <c r="Q187" s="106">
        <v>0</v>
      </c>
      <c r="R187" s="106">
        <f>Q187*H187</f>
        <v>0</v>
      </c>
      <c r="S187" s="106">
        <v>0</v>
      </c>
      <c r="T187" s="107">
        <f>S187*H187</f>
        <v>0</v>
      </c>
      <c r="AR187" s="108" t="s">
        <v>103</v>
      </c>
      <c r="AT187" s="108" t="s">
        <v>98</v>
      </c>
      <c r="AU187" s="108" t="s">
        <v>71</v>
      </c>
      <c r="AY187" s="10" t="s">
        <v>104</v>
      </c>
      <c r="BE187" s="109">
        <f>IF(N187="základní",J187,0)</f>
        <v>0</v>
      </c>
      <c r="BF187" s="109">
        <f>IF(N187="snížená",J187,0)</f>
        <v>0</v>
      </c>
      <c r="BG187" s="109">
        <f>IF(N187="zákl. přenesená",J187,0)</f>
        <v>0</v>
      </c>
      <c r="BH187" s="109">
        <f>IF(N187="sníž. přenesená",J187,0)</f>
        <v>0</v>
      </c>
      <c r="BI187" s="109">
        <f>IF(N187="nulová",J187,0)</f>
        <v>0</v>
      </c>
      <c r="BJ187" s="10" t="s">
        <v>76</v>
      </c>
      <c r="BK187" s="109">
        <f>ROUND(I187*H187,2)</f>
        <v>0</v>
      </c>
      <c r="BL187" s="10" t="s">
        <v>105</v>
      </c>
      <c r="BM187" s="108" t="s">
        <v>250</v>
      </c>
    </row>
    <row r="188" spans="2:65" s="1" customFormat="1" ht="29.25">
      <c r="B188" s="22"/>
      <c r="D188" s="110" t="s">
        <v>107</v>
      </c>
      <c r="F188" s="111" t="s">
        <v>249</v>
      </c>
      <c r="L188" s="22"/>
      <c r="M188" s="112"/>
      <c r="T188" s="46"/>
      <c r="AT188" s="10" t="s">
        <v>107</v>
      </c>
      <c r="AU188" s="10" t="s">
        <v>71</v>
      </c>
    </row>
    <row r="189" spans="2:65" s="1" customFormat="1" ht="44.25" customHeight="1">
      <c r="B189" s="22"/>
      <c r="C189" s="97" t="s">
        <v>251</v>
      </c>
      <c r="D189" s="97" t="s">
        <v>98</v>
      </c>
      <c r="E189" s="98" t="s">
        <v>252</v>
      </c>
      <c r="F189" s="99" t="s">
        <v>253</v>
      </c>
      <c r="G189" s="100" t="s">
        <v>101</v>
      </c>
      <c r="H189" s="101">
        <v>0</v>
      </c>
      <c r="I189" s="102">
        <v>24500</v>
      </c>
      <c r="J189" s="102">
        <f>ROUND(I189*H189,2)</f>
        <v>0</v>
      </c>
      <c r="K189" s="99" t="s">
        <v>102</v>
      </c>
      <c r="L189" s="103"/>
      <c r="M189" s="104" t="s">
        <v>1</v>
      </c>
      <c r="N189" s="105" t="s">
        <v>36</v>
      </c>
      <c r="O189" s="106">
        <v>0</v>
      </c>
      <c r="P189" s="106">
        <f>O189*H189</f>
        <v>0</v>
      </c>
      <c r="Q189" s="106">
        <v>0</v>
      </c>
      <c r="R189" s="106">
        <f>Q189*H189</f>
        <v>0</v>
      </c>
      <c r="S189" s="106">
        <v>0</v>
      </c>
      <c r="T189" s="107">
        <f>S189*H189</f>
        <v>0</v>
      </c>
      <c r="AR189" s="108" t="s">
        <v>103</v>
      </c>
      <c r="AT189" s="108" t="s">
        <v>98</v>
      </c>
      <c r="AU189" s="108" t="s">
        <v>71</v>
      </c>
      <c r="AY189" s="10" t="s">
        <v>104</v>
      </c>
      <c r="BE189" s="109">
        <f>IF(N189="základní",J189,0)</f>
        <v>0</v>
      </c>
      <c r="BF189" s="109">
        <f>IF(N189="snížená",J189,0)</f>
        <v>0</v>
      </c>
      <c r="BG189" s="109">
        <f>IF(N189="zákl. přenesená",J189,0)</f>
        <v>0</v>
      </c>
      <c r="BH189" s="109">
        <f>IF(N189="sníž. přenesená",J189,0)</f>
        <v>0</v>
      </c>
      <c r="BI189" s="109">
        <f>IF(N189="nulová",J189,0)</f>
        <v>0</v>
      </c>
      <c r="BJ189" s="10" t="s">
        <v>76</v>
      </c>
      <c r="BK189" s="109">
        <f>ROUND(I189*H189,2)</f>
        <v>0</v>
      </c>
      <c r="BL189" s="10" t="s">
        <v>105</v>
      </c>
      <c r="BM189" s="108" t="s">
        <v>254</v>
      </c>
    </row>
    <row r="190" spans="2:65" s="1" customFormat="1" ht="29.25">
      <c r="B190" s="22"/>
      <c r="D190" s="110" t="s">
        <v>107</v>
      </c>
      <c r="F190" s="111" t="s">
        <v>253</v>
      </c>
      <c r="L190" s="22"/>
      <c r="M190" s="112"/>
      <c r="T190" s="46"/>
      <c r="AT190" s="10" t="s">
        <v>107</v>
      </c>
      <c r="AU190" s="10" t="s">
        <v>71</v>
      </c>
    </row>
    <row r="191" spans="2:65" s="1" customFormat="1" ht="44.25" customHeight="1">
      <c r="B191" s="22"/>
      <c r="C191" s="97" t="s">
        <v>255</v>
      </c>
      <c r="D191" s="97" t="s">
        <v>98</v>
      </c>
      <c r="E191" s="98" t="s">
        <v>256</v>
      </c>
      <c r="F191" s="99" t="s">
        <v>257</v>
      </c>
      <c r="G191" s="100" t="s">
        <v>101</v>
      </c>
      <c r="H191" s="101">
        <v>0</v>
      </c>
      <c r="I191" s="102">
        <v>27800</v>
      </c>
      <c r="J191" s="102">
        <f>ROUND(I191*H191,2)</f>
        <v>0</v>
      </c>
      <c r="K191" s="99" t="s">
        <v>102</v>
      </c>
      <c r="L191" s="103"/>
      <c r="M191" s="104" t="s">
        <v>1</v>
      </c>
      <c r="N191" s="105" t="s">
        <v>36</v>
      </c>
      <c r="O191" s="106">
        <v>0</v>
      </c>
      <c r="P191" s="106">
        <f>O191*H191</f>
        <v>0</v>
      </c>
      <c r="Q191" s="106">
        <v>0</v>
      </c>
      <c r="R191" s="106">
        <f>Q191*H191</f>
        <v>0</v>
      </c>
      <c r="S191" s="106">
        <v>0</v>
      </c>
      <c r="T191" s="107">
        <f>S191*H191</f>
        <v>0</v>
      </c>
      <c r="AR191" s="108" t="s">
        <v>103</v>
      </c>
      <c r="AT191" s="108" t="s">
        <v>98</v>
      </c>
      <c r="AU191" s="108" t="s">
        <v>71</v>
      </c>
      <c r="AY191" s="10" t="s">
        <v>104</v>
      </c>
      <c r="BE191" s="109">
        <f>IF(N191="základní",J191,0)</f>
        <v>0</v>
      </c>
      <c r="BF191" s="109">
        <f>IF(N191="snížená",J191,0)</f>
        <v>0</v>
      </c>
      <c r="BG191" s="109">
        <f>IF(N191="zákl. přenesená",J191,0)</f>
        <v>0</v>
      </c>
      <c r="BH191" s="109">
        <f>IF(N191="sníž. přenesená",J191,0)</f>
        <v>0</v>
      </c>
      <c r="BI191" s="109">
        <f>IF(N191="nulová",J191,0)</f>
        <v>0</v>
      </c>
      <c r="BJ191" s="10" t="s">
        <v>76</v>
      </c>
      <c r="BK191" s="109">
        <f>ROUND(I191*H191,2)</f>
        <v>0</v>
      </c>
      <c r="BL191" s="10" t="s">
        <v>105</v>
      </c>
      <c r="BM191" s="108" t="s">
        <v>258</v>
      </c>
    </row>
    <row r="192" spans="2:65" s="1" customFormat="1" ht="29.25">
      <c r="B192" s="22"/>
      <c r="D192" s="110" t="s">
        <v>107</v>
      </c>
      <c r="F192" s="111" t="s">
        <v>257</v>
      </c>
      <c r="L192" s="22"/>
      <c r="M192" s="112"/>
      <c r="T192" s="46"/>
      <c r="AT192" s="10" t="s">
        <v>107</v>
      </c>
      <c r="AU192" s="10" t="s">
        <v>71</v>
      </c>
    </row>
    <row r="193" spans="2:65" s="1" customFormat="1" ht="44.25" customHeight="1">
      <c r="B193" s="22"/>
      <c r="C193" s="97" t="s">
        <v>259</v>
      </c>
      <c r="D193" s="97" t="s">
        <v>98</v>
      </c>
      <c r="E193" s="98" t="s">
        <v>260</v>
      </c>
      <c r="F193" s="99" t="s">
        <v>261</v>
      </c>
      <c r="G193" s="100" t="s">
        <v>101</v>
      </c>
      <c r="H193" s="101">
        <v>0</v>
      </c>
      <c r="I193" s="102">
        <v>27800</v>
      </c>
      <c r="J193" s="102">
        <f>ROUND(I193*H193,2)</f>
        <v>0</v>
      </c>
      <c r="K193" s="99" t="s">
        <v>102</v>
      </c>
      <c r="L193" s="103"/>
      <c r="M193" s="104" t="s">
        <v>1</v>
      </c>
      <c r="N193" s="105" t="s">
        <v>36</v>
      </c>
      <c r="O193" s="106">
        <v>0</v>
      </c>
      <c r="P193" s="106">
        <f>O193*H193</f>
        <v>0</v>
      </c>
      <c r="Q193" s="106">
        <v>0</v>
      </c>
      <c r="R193" s="106">
        <f>Q193*H193</f>
        <v>0</v>
      </c>
      <c r="S193" s="106">
        <v>0</v>
      </c>
      <c r="T193" s="107">
        <f>S193*H193</f>
        <v>0</v>
      </c>
      <c r="AR193" s="108" t="s">
        <v>103</v>
      </c>
      <c r="AT193" s="108" t="s">
        <v>98</v>
      </c>
      <c r="AU193" s="108" t="s">
        <v>71</v>
      </c>
      <c r="AY193" s="10" t="s">
        <v>104</v>
      </c>
      <c r="BE193" s="109">
        <f>IF(N193="základní",J193,0)</f>
        <v>0</v>
      </c>
      <c r="BF193" s="109">
        <f>IF(N193="snížená",J193,0)</f>
        <v>0</v>
      </c>
      <c r="BG193" s="109">
        <f>IF(N193="zákl. přenesená",J193,0)</f>
        <v>0</v>
      </c>
      <c r="BH193" s="109">
        <f>IF(N193="sníž. přenesená",J193,0)</f>
        <v>0</v>
      </c>
      <c r="BI193" s="109">
        <f>IF(N193="nulová",J193,0)</f>
        <v>0</v>
      </c>
      <c r="BJ193" s="10" t="s">
        <v>76</v>
      </c>
      <c r="BK193" s="109">
        <f>ROUND(I193*H193,2)</f>
        <v>0</v>
      </c>
      <c r="BL193" s="10" t="s">
        <v>105</v>
      </c>
      <c r="BM193" s="108" t="s">
        <v>262</v>
      </c>
    </row>
    <row r="194" spans="2:65" s="1" customFormat="1" ht="29.25">
      <c r="B194" s="22"/>
      <c r="D194" s="110" t="s">
        <v>107</v>
      </c>
      <c r="F194" s="111" t="s">
        <v>261</v>
      </c>
      <c r="L194" s="22"/>
      <c r="M194" s="112"/>
      <c r="T194" s="46"/>
      <c r="AT194" s="10" t="s">
        <v>107</v>
      </c>
      <c r="AU194" s="10" t="s">
        <v>71</v>
      </c>
    </row>
    <row r="195" spans="2:65" s="1" customFormat="1" ht="44.25" customHeight="1">
      <c r="B195" s="22"/>
      <c r="C195" s="97" t="s">
        <v>263</v>
      </c>
      <c r="D195" s="97" t="s">
        <v>98</v>
      </c>
      <c r="E195" s="98" t="s">
        <v>264</v>
      </c>
      <c r="F195" s="99" t="s">
        <v>265</v>
      </c>
      <c r="G195" s="100" t="s">
        <v>101</v>
      </c>
      <c r="H195" s="101">
        <v>0</v>
      </c>
      <c r="I195" s="102">
        <v>27600</v>
      </c>
      <c r="J195" s="102">
        <f>ROUND(I195*H195,2)</f>
        <v>0</v>
      </c>
      <c r="K195" s="99" t="s">
        <v>102</v>
      </c>
      <c r="L195" s="103"/>
      <c r="M195" s="104" t="s">
        <v>1</v>
      </c>
      <c r="N195" s="105" t="s">
        <v>36</v>
      </c>
      <c r="O195" s="106">
        <v>0</v>
      </c>
      <c r="P195" s="106">
        <f>O195*H195</f>
        <v>0</v>
      </c>
      <c r="Q195" s="106">
        <v>0</v>
      </c>
      <c r="R195" s="106">
        <f>Q195*H195</f>
        <v>0</v>
      </c>
      <c r="S195" s="106">
        <v>0</v>
      </c>
      <c r="T195" s="107">
        <f>S195*H195</f>
        <v>0</v>
      </c>
      <c r="AR195" s="108" t="s">
        <v>103</v>
      </c>
      <c r="AT195" s="108" t="s">
        <v>98</v>
      </c>
      <c r="AU195" s="108" t="s">
        <v>71</v>
      </c>
      <c r="AY195" s="10" t="s">
        <v>104</v>
      </c>
      <c r="BE195" s="109">
        <f>IF(N195="základní",J195,0)</f>
        <v>0</v>
      </c>
      <c r="BF195" s="109">
        <f>IF(N195="snížená",J195,0)</f>
        <v>0</v>
      </c>
      <c r="BG195" s="109">
        <f>IF(N195="zákl. přenesená",J195,0)</f>
        <v>0</v>
      </c>
      <c r="BH195" s="109">
        <f>IF(N195="sníž. přenesená",J195,0)</f>
        <v>0</v>
      </c>
      <c r="BI195" s="109">
        <f>IF(N195="nulová",J195,0)</f>
        <v>0</v>
      </c>
      <c r="BJ195" s="10" t="s">
        <v>76</v>
      </c>
      <c r="BK195" s="109">
        <f>ROUND(I195*H195,2)</f>
        <v>0</v>
      </c>
      <c r="BL195" s="10" t="s">
        <v>105</v>
      </c>
      <c r="BM195" s="108" t="s">
        <v>266</v>
      </c>
    </row>
    <row r="196" spans="2:65" s="1" customFormat="1" ht="29.25">
      <c r="B196" s="22"/>
      <c r="D196" s="110" t="s">
        <v>107</v>
      </c>
      <c r="F196" s="111" t="s">
        <v>265</v>
      </c>
      <c r="L196" s="22"/>
      <c r="M196" s="112"/>
      <c r="T196" s="46"/>
      <c r="AT196" s="10" t="s">
        <v>107</v>
      </c>
      <c r="AU196" s="10" t="s">
        <v>71</v>
      </c>
    </row>
    <row r="197" spans="2:65" s="1" customFormat="1" ht="24.2" customHeight="1">
      <c r="B197" s="22"/>
      <c r="C197" s="97" t="s">
        <v>267</v>
      </c>
      <c r="D197" s="97" t="s">
        <v>98</v>
      </c>
      <c r="E197" s="98" t="s">
        <v>268</v>
      </c>
      <c r="F197" s="99" t="s">
        <v>269</v>
      </c>
      <c r="G197" s="100" t="s">
        <v>101</v>
      </c>
      <c r="H197" s="101">
        <v>0</v>
      </c>
      <c r="I197" s="102">
        <v>757</v>
      </c>
      <c r="J197" s="102">
        <f>ROUND(I197*H197,2)</f>
        <v>0</v>
      </c>
      <c r="K197" s="99" t="s">
        <v>102</v>
      </c>
      <c r="L197" s="103"/>
      <c r="M197" s="104" t="s">
        <v>1</v>
      </c>
      <c r="N197" s="105" t="s">
        <v>36</v>
      </c>
      <c r="O197" s="106">
        <v>0</v>
      </c>
      <c r="P197" s="106">
        <f>O197*H197</f>
        <v>0</v>
      </c>
      <c r="Q197" s="106">
        <v>0</v>
      </c>
      <c r="R197" s="106">
        <f>Q197*H197</f>
        <v>0</v>
      </c>
      <c r="S197" s="106">
        <v>0</v>
      </c>
      <c r="T197" s="107">
        <f>S197*H197</f>
        <v>0</v>
      </c>
      <c r="AR197" s="108" t="s">
        <v>103</v>
      </c>
      <c r="AT197" s="108" t="s">
        <v>98</v>
      </c>
      <c r="AU197" s="108" t="s">
        <v>71</v>
      </c>
      <c r="AY197" s="10" t="s">
        <v>104</v>
      </c>
      <c r="BE197" s="109">
        <f>IF(N197="základní",J197,0)</f>
        <v>0</v>
      </c>
      <c r="BF197" s="109">
        <f>IF(N197="snížená",J197,0)</f>
        <v>0</v>
      </c>
      <c r="BG197" s="109">
        <f>IF(N197="zákl. přenesená",J197,0)</f>
        <v>0</v>
      </c>
      <c r="BH197" s="109">
        <f>IF(N197="sníž. přenesená",J197,0)</f>
        <v>0</v>
      </c>
      <c r="BI197" s="109">
        <f>IF(N197="nulová",J197,0)</f>
        <v>0</v>
      </c>
      <c r="BJ197" s="10" t="s">
        <v>76</v>
      </c>
      <c r="BK197" s="109">
        <f>ROUND(I197*H197,2)</f>
        <v>0</v>
      </c>
      <c r="BL197" s="10" t="s">
        <v>105</v>
      </c>
      <c r="BM197" s="108" t="s">
        <v>270</v>
      </c>
    </row>
    <row r="198" spans="2:65" s="1" customFormat="1" ht="19.5">
      <c r="B198" s="22"/>
      <c r="D198" s="110" t="s">
        <v>107</v>
      </c>
      <c r="F198" s="111" t="s">
        <v>269</v>
      </c>
      <c r="L198" s="22"/>
      <c r="M198" s="112"/>
      <c r="T198" s="46"/>
      <c r="AT198" s="10" t="s">
        <v>107</v>
      </c>
      <c r="AU198" s="10" t="s">
        <v>71</v>
      </c>
    </row>
    <row r="199" spans="2:65" s="1" customFormat="1" ht="24.2" customHeight="1">
      <c r="B199" s="22"/>
      <c r="C199" s="97" t="s">
        <v>271</v>
      </c>
      <c r="D199" s="97" t="s">
        <v>98</v>
      </c>
      <c r="E199" s="98" t="s">
        <v>272</v>
      </c>
      <c r="F199" s="99" t="s">
        <v>273</v>
      </c>
      <c r="G199" s="100" t="s">
        <v>101</v>
      </c>
      <c r="H199" s="101">
        <v>48</v>
      </c>
      <c r="I199" s="102">
        <v>1330</v>
      </c>
      <c r="J199" s="102">
        <f>ROUND(I199*H199,2)</f>
        <v>63840</v>
      </c>
      <c r="K199" s="99" t="s">
        <v>102</v>
      </c>
      <c r="L199" s="103"/>
      <c r="M199" s="104" t="s">
        <v>1</v>
      </c>
      <c r="N199" s="105" t="s">
        <v>36</v>
      </c>
      <c r="O199" s="106">
        <v>0</v>
      </c>
      <c r="P199" s="106">
        <f>O199*H199</f>
        <v>0</v>
      </c>
      <c r="Q199" s="106">
        <v>0</v>
      </c>
      <c r="R199" s="106">
        <f>Q199*H199</f>
        <v>0</v>
      </c>
      <c r="S199" s="106">
        <v>0</v>
      </c>
      <c r="T199" s="107">
        <f>S199*H199</f>
        <v>0</v>
      </c>
      <c r="AR199" s="108" t="s">
        <v>103</v>
      </c>
      <c r="AT199" s="108" t="s">
        <v>98</v>
      </c>
      <c r="AU199" s="108" t="s">
        <v>71</v>
      </c>
      <c r="AY199" s="10" t="s">
        <v>104</v>
      </c>
      <c r="BE199" s="109">
        <f>IF(N199="základní",J199,0)</f>
        <v>63840</v>
      </c>
      <c r="BF199" s="109">
        <f>IF(N199="snížená",J199,0)</f>
        <v>0</v>
      </c>
      <c r="BG199" s="109">
        <f>IF(N199="zákl. přenesená",J199,0)</f>
        <v>0</v>
      </c>
      <c r="BH199" s="109">
        <f>IF(N199="sníž. přenesená",J199,0)</f>
        <v>0</v>
      </c>
      <c r="BI199" s="109">
        <f>IF(N199="nulová",J199,0)</f>
        <v>0</v>
      </c>
      <c r="BJ199" s="10" t="s">
        <v>76</v>
      </c>
      <c r="BK199" s="109">
        <f>ROUND(I199*H199,2)</f>
        <v>63840</v>
      </c>
      <c r="BL199" s="10" t="s">
        <v>105</v>
      </c>
      <c r="BM199" s="108" t="s">
        <v>274</v>
      </c>
    </row>
    <row r="200" spans="2:65" s="1" customFormat="1" ht="19.5">
      <c r="B200" s="22"/>
      <c r="D200" s="110" t="s">
        <v>107</v>
      </c>
      <c r="F200" s="111" t="s">
        <v>273</v>
      </c>
      <c r="L200" s="22"/>
      <c r="M200" s="112"/>
      <c r="T200" s="46"/>
      <c r="AT200" s="10" t="s">
        <v>107</v>
      </c>
      <c r="AU200" s="10" t="s">
        <v>71</v>
      </c>
    </row>
    <row r="201" spans="2:65" s="1" customFormat="1" ht="49.15" customHeight="1">
      <c r="B201" s="22"/>
      <c r="C201" s="97" t="s">
        <v>275</v>
      </c>
      <c r="D201" s="97" t="s">
        <v>98</v>
      </c>
      <c r="E201" s="98" t="s">
        <v>276</v>
      </c>
      <c r="F201" s="99" t="s">
        <v>277</v>
      </c>
      <c r="G201" s="100" t="s">
        <v>101</v>
      </c>
      <c r="H201" s="101">
        <v>0</v>
      </c>
      <c r="I201" s="102">
        <v>5250</v>
      </c>
      <c r="J201" s="102">
        <f>ROUND(I201*H201,2)</f>
        <v>0</v>
      </c>
      <c r="K201" s="99" t="s">
        <v>102</v>
      </c>
      <c r="L201" s="103"/>
      <c r="M201" s="104" t="s">
        <v>1</v>
      </c>
      <c r="N201" s="105" t="s">
        <v>36</v>
      </c>
      <c r="O201" s="106">
        <v>0</v>
      </c>
      <c r="P201" s="106">
        <f>O201*H201</f>
        <v>0</v>
      </c>
      <c r="Q201" s="106">
        <v>0</v>
      </c>
      <c r="R201" s="106">
        <f>Q201*H201</f>
        <v>0</v>
      </c>
      <c r="S201" s="106">
        <v>0</v>
      </c>
      <c r="T201" s="107">
        <f>S201*H201</f>
        <v>0</v>
      </c>
      <c r="AR201" s="108" t="s">
        <v>103</v>
      </c>
      <c r="AT201" s="108" t="s">
        <v>98</v>
      </c>
      <c r="AU201" s="108" t="s">
        <v>71</v>
      </c>
      <c r="AY201" s="10" t="s">
        <v>104</v>
      </c>
      <c r="BE201" s="109">
        <f>IF(N201="základní",J201,0)</f>
        <v>0</v>
      </c>
      <c r="BF201" s="109">
        <f>IF(N201="snížená",J201,0)</f>
        <v>0</v>
      </c>
      <c r="BG201" s="109">
        <f>IF(N201="zákl. přenesená",J201,0)</f>
        <v>0</v>
      </c>
      <c r="BH201" s="109">
        <f>IF(N201="sníž. přenesená",J201,0)</f>
        <v>0</v>
      </c>
      <c r="BI201" s="109">
        <f>IF(N201="nulová",J201,0)</f>
        <v>0</v>
      </c>
      <c r="BJ201" s="10" t="s">
        <v>76</v>
      </c>
      <c r="BK201" s="109">
        <f>ROUND(I201*H201,2)</f>
        <v>0</v>
      </c>
      <c r="BL201" s="10" t="s">
        <v>105</v>
      </c>
      <c r="BM201" s="108" t="s">
        <v>278</v>
      </c>
    </row>
    <row r="202" spans="2:65" s="1" customFormat="1" ht="29.25">
      <c r="B202" s="22"/>
      <c r="D202" s="110" t="s">
        <v>107</v>
      </c>
      <c r="F202" s="111" t="s">
        <v>277</v>
      </c>
      <c r="L202" s="22"/>
      <c r="M202" s="112"/>
      <c r="T202" s="46"/>
      <c r="AT202" s="10" t="s">
        <v>107</v>
      </c>
      <c r="AU202" s="10" t="s">
        <v>71</v>
      </c>
    </row>
    <row r="203" spans="2:65" s="1" customFormat="1" ht="49.15" customHeight="1">
      <c r="B203" s="22"/>
      <c r="C203" s="97" t="s">
        <v>279</v>
      </c>
      <c r="D203" s="97" t="s">
        <v>98</v>
      </c>
      <c r="E203" s="98" t="s">
        <v>280</v>
      </c>
      <c r="F203" s="99" t="s">
        <v>281</v>
      </c>
      <c r="G203" s="100" t="s">
        <v>101</v>
      </c>
      <c r="H203" s="101">
        <v>0</v>
      </c>
      <c r="I203" s="102">
        <v>6120</v>
      </c>
      <c r="J203" s="102">
        <f>ROUND(I203*H203,2)</f>
        <v>0</v>
      </c>
      <c r="K203" s="99" t="s">
        <v>102</v>
      </c>
      <c r="L203" s="103"/>
      <c r="M203" s="104" t="s">
        <v>1</v>
      </c>
      <c r="N203" s="105" t="s">
        <v>36</v>
      </c>
      <c r="O203" s="106">
        <v>0</v>
      </c>
      <c r="P203" s="106">
        <f>O203*H203</f>
        <v>0</v>
      </c>
      <c r="Q203" s="106">
        <v>0</v>
      </c>
      <c r="R203" s="106">
        <f>Q203*H203</f>
        <v>0</v>
      </c>
      <c r="S203" s="106">
        <v>0</v>
      </c>
      <c r="T203" s="107">
        <f>S203*H203</f>
        <v>0</v>
      </c>
      <c r="AR203" s="108" t="s">
        <v>103</v>
      </c>
      <c r="AT203" s="108" t="s">
        <v>98</v>
      </c>
      <c r="AU203" s="108" t="s">
        <v>71</v>
      </c>
      <c r="AY203" s="10" t="s">
        <v>104</v>
      </c>
      <c r="BE203" s="109">
        <f>IF(N203="základní",J203,0)</f>
        <v>0</v>
      </c>
      <c r="BF203" s="109">
        <f>IF(N203="snížená",J203,0)</f>
        <v>0</v>
      </c>
      <c r="BG203" s="109">
        <f>IF(N203="zákl. přenesená",J203,0)</f>
        <v>0</v>
      </c>
      <c r="BH203" s="109">
        <f>IF(N203="sníž. přenesená",J203,0)</f>
        <v>0</v>
      </c>
      <c r="BI203" s="109">
        <f>IF(N203="nulová",J203,0)</f>
        <v>0</v>
      </c>
      <c r="BJ203" s="10" t="s">
        <v>76</v>
      </c>
      <c r="BK203" s="109">
        <f>ROUND(I203*H203,2)</f>
        <v>0</v>
      </c>
      <c r="BL203" s="10" t="s">
        <v>105</v>
      </c>
      <c r="BM203" s="108" t="s">
        <v>282</v>
      </c>
    </row>
    <row r="204" spans="2:65" s="1" customFormat="1" ht="29.25">
      <c r="B204" s="22"/>
      <c r="D204" s="110" t="s">
        <v>107</v>
      </c>
      <c r="F204" s="111" t="s">
        <v>281</v>
      </c>
      <c r="L204" s="22"/>
      <c r="M204" s="112"/>
      <c r="T204" s="46"/>
      <c r="AT204" s="10" t="s">
        <v>107</v>
      </c>
      <c r="AU204" s="10" t="s">
        <v>71</v>
      </c>
    </row>
    <row r="205" spans="2:65" s="1" customFormat="1" ht="49.15" customHeight="1">
      <c r="B205" s="22"/>
      <c r="C205" s="97" t="s">
        <v>283</v>
      </c>
      <c r="D205" s="97" t="s">
        <v>98</v>
      </c>
      <c r="E205" s="98" t="s">
        <v>284</v>
      </c>
      <c r="F205" s="99" t="s">
        <v>285</v>
      </c>
      <c r="G205" s="100" t="s">
        <v>101</v>
      </c>
      <c r="H205" s="101">
        <v>0</v>
      </c>
      <c r="I205" s="102">
        <v>7000</v>
      </c>
      <c r="J205" s="102">
        <f>ROUND(I205*H205,2)</f>
        <v>0</v>
      </c>
      <c r="K205" s="99" t="s">
        <v>102</v>
      </c>
      <c r="L205" s="103"/>
      <c r="M205" s="104" t="s">
        <v>1</v>
      </c>
      <c r="N205" s="105" t="s">
        <v>36</v>
      </c>
      <c r="O205" s="106">
        <v>0</v>
      </c>
      <c r="P205" s="106">
        <f>O205*H205</f>
        <v>0</v>
      </c>
      <c r="Q205" s="106">
        <v>0</v>
      </c>
      <c r="R205" s="106">
        <f>Q205*H205</f>
        <v>0</v>
      </c>
      <c r="S205" s="106">
        <v>0</v>
      </c>
      <c r="T205" s="107">
        <f>S205*H205</f>
        <v>0</v>
      </c>
      <c r="AR205" s="108" t="s">
        <v>103</v>
      </c>
      <c r="AT205" s="108" t="s">
        <v>98</v>
      </c>
      <c r="AU205" s="108" t="s">
        <v>71</v>
      </c>
      <c r="AY205" s="10" t="s">
        <v>104</v>
      </c>
      <c r="BE205" s="109">
        <f>IF(N205="základní",J205,0)</f>
        <v>0</v>
      </c>
      <c r="BF205" s="109">
        <f>IF(N205="snížená",J205,0)</f>
        <v>0</v>
      </c>
      <c r="BG205" s="109">
        <f>IF(N205="zákl. přenesená",J205,0)</f>
        <v>0</v>
      </c>
      <c r="BH205" s="109">
        <f>IF(N205="sníž. přenesená",J205,0)</f>
        <v>0</v>
      </c>
      <c r="BI205" s="109">
        <f>IF(N205="nulová",J205,0)</f>
        <v>0</v>
      </c>
      <c r="BJ205" s="10" t="s">
        <v>76</v>
      </c>
      <c r="BK205" s="109">
        <f>ROUND(I205*H205,2)</f>
        <v>0</v>
      </c>
      <c r="BL205" s="10" t="s">
        <v>105</v>
      </c>
      <c r="BM205" s="108" t="s">
        <v>286</v>
      </c>
    </row>
    <row r="206" spans="2:65" s="1" customFormat="1" ht="29.25">
      <c r="B206" s="22"/>
      <c r="D206" s="110" t="s">
        <v>107</v>
      </c>
      <c r="F206" s="111" t="s">
        <v>285</v>
      </c>
      <c r="L206" s="22"/>
      <c r="M206" s="112"/>
      <c r="T206" s="46"/>
      <c r="AT206" s="10" t="s">
        <v>107</v>
      </c>
      <c r="AU206" s="10" t="s">
        <v>71</v>
      </c>
    </row>
    <row r="207" spans="2:65" s="1" customFormat="1" ht="49.15" customHeight="1">
      <c r="B207" s="22"/>
      <c r="C207" s="97" t="s">
        <v>287</v>
      </c>
      <c r="D207" s="97" t="s">
        <v>98</v>
      </c>
      <c r="E207" s="98" t="s">
        <v>288</v>
      </c>
      <c r="F207" s="99" t="s">
        <v>289</v>
      </c>
      <c r="G207" s="100" t="s">
        <v>101</v>
      </c>
      <c r="H207" s="101">
        <v>0</v>
      </c>
      <c r="I207" s="102">
        <v>7870</v>
      </c>
      <c r="J207" s="102">
        <f>ROUND(I207*H207,2)</f>
        <v>0</v>
      </c>
      <c r="K207" s="99" t="s">
        <v>102</v>
      </c>
      <c r="L207" s="103"/>
      <c r="M207" s="104" t="s">
        <v>1</v>
      </c>
      <c r="N207" s="105" t="s">
        <v>36</v>
      </c>
      <c r="O207" s="106">
        <v>0</v>
      </c>
      <c r="P207" s="106">
        <f>O207*H207</f>
        <v>0</v>
      </c>
      <c r="Q207" s="106">
        <v>0</v>
      </c>
      <c r="R207" s="106">
        <f>Q207*H207</f>
        <v>0</v>
      </c>
      <c r="S207" s="106">
        <v>0</v>
      </c>
      <c r="T207" s="107">
        <f>S207*H207</f>
        <v>0</v>
      </c>
      <c r="AR207" s="108" t="s">
        <v>103</v>
      </c>
      <c r="AT207" s="108" t="s">
        <v>98</v>
      </c>
      <c r="AU207" s="108" t="s">
        <v>71</v>
      </c>
      <c r="AY207" s="10" t="s">
        <v>104</v>
      </c>
      <c r="BE207" s="109">
        <f>IF(N207="základní",J207,0)</f>
        <v>0</v>
      </c>
      <c r="BF207" s="109">
        <f>IF(N207="snížená",J207,0)</f>
        <v>0</v>
      </c>
      <c r="BG207" s="109">
        <f>IF(N207="zákl. přenesená",J207,0)</f>
        <v>0</v>
      </c>
      <c r="BH207" s="109">
        <f>IF(N207="sníž. přenesená",J207,0)</f>
        <v>0</v>
      </c>
      <c r="BI207" s="109">
        <f>IF(N207="nulová",J207,0)</f>
        <v>0</v>
      </c>
      <c r="BJ207" s="10" t="s">
        <v>76</v>
      </c>
      <c r="BK207" s="109">
        <f>ROUND(I207*H207,2)</f>
        <v>0</v>
      </c>
      <c r="BL207" s="10" t="s">
        <v>105</v>
      </c>
      <c r="BM207" s="108" t="s">
        <v>290</v>
      </c>
    </row>
    <row r="208" spans="2:65" s="1" customFormat="1" ht="29.25">
      <c r="B208" s="22"/>
      <c r="D208" s="110" t="s">
        <v>107</v>
      </c>
      <c r="F208" s="111" t="s">
        <v>289</v>
      </c>
      <c r="L208" s="22"/>
      <c r="M208" s="112"/>
      <c r="T208" s="46"/>
      <c r="AT208" s="10" t="s">
        <v>107</v>
      </c>
      <c r="AU208" s="10" t="s">
        <v>71</v>
      </c>
    </row>
    <row r="209" spans="2:65" s="1" customFormat="1" ht="49.15" customHeight="1">
      <c r="B209" s="22"/>
      <c r="C209" s="97" t="s">
        <v>291</v>
      </c>
      <c r="D209" s="97" t="s">
        <v>98</v>
      </c>
      <c r="E209" s="98" t="s">
        <v>292</v>
      </c>
      <c r="F209" s="99" t="s">
        <v>293</v>
      </c>
      <c r="G209" s="100" t="s">
        <v>101</v>
      </c>
      <c r="H209" s="101">
        <v>0</v>
      </c>
      <c r="I209" s="102">
        <v>8750</v>
      </c>
      <c r="J209" s="102">
        <f>ROUND(I209*H209,2)</f>
        <v>0</v>
      </c>
      <c r="K209" s="99" t="s">
        <v>102</v>
      </c>
      <c r="L209" s="103"/>
      <c r="M209" s="104" t="s">
        <v>1</v>
      </c>
      <c r="N209" s="105" t="s">
        <v>36</v>
      </c>
      <c r="O209" s="106">
        <v>0</v>
      </c>
      <c r="P209" s="106">
        <f>O209*H209</f>
        <v>0</v>
      </c>
      <c r="Q209" s="106">
        <v>0</v>
      </c>
      <c r="R209" s="106">
        <f>Q209*H209</f>
        <v>0</v>
      </c>
      <c r="S209" s="106">
        <v>0</v>
      </c>
      <c r="T209" s="107">
        <f>S209*H209</f>
        <v>0</v>
      </c>
      <c r="AR209" s="108" t="s">
        <v>103</v>
      </c>
      <c r="AT209" s="108" t="s">
        <v>98</v>
      </c>
      <c r="AU209" s="108" t="s">
        <v>71</v>
      </c>
      <c r="AY209" s="10" t="s">
        <v>104</v>
      </c>
      <c r="BE209" s="109">
        <f>IF(N209="základní",J209,0)</f>
        <v>0</v>
      </c>
      <c r="BF209" s="109">
        <f>IF(N209="snížená",J209,0)</f>
        <v>0</v>
      </c>
      <c r="BG209" s="109">
        <f>IF(N209="zákl. přenesená",J209,0)</f>
        <v>0</v>
      </c>
      <c r="BH209" s="109">
        <f>IF(N209="sníž. přenesená",J209,0)</f>
        <v>0</v>
      </c>
      <c r="BI209" s="109">
        <f>IF(N209="nulová",J209,0)</f>
        <v>0</v>
      </c>
      <c r="BJ209" s="10" t="s">
        <v>76</v>
      </c>
      <c r="BK209" s="109">
        <f>ROUND(I209*H209,2)</f>
        <v>0</v>
      </c>
      <c r="BL209" s="10" t="s">
        <v>105</v>
      </c>
      <c r="BM209" s="108" t="s">
        <v>294</v>
      </c>
    </row>
    <row r="210" spans="2:65" s="1" customFormat="1" ht="29.25">
      <c r="B210" s="22"/>
      <c r="D210" s="110" t="s">
        <v>107</v>
      </c>
      <c r="F210" s="111" t="s">
        <v>293</v>
      </c>
      <c r="L210" s="22"/>
      <c r="M210" s="112"/>
      <c r="T210" s="46"/>
      <c r="AT210" s="10" t="s">
        <v>107</v>
      </c>
      <c r="AU210" s="10" t="s">
        <v>71</v>
      </c>
    </row>
    <row r="211" spans="2:65" s="1" customFormat="1" ht="49.15" customHeight="1">
      <c r="B211" s="22"/>
      <c r="C211" s="97" t="s">
        <v>295</v>
      </c>
      <c r="D211" s="97" t="s">
        <v>98</v>
      </c>
      <c r="E211" s="98" t="s">
        <v>296</v>
      </c>
      <c r="F211" s="99" t="s">
        <v>297</v>
      </c>
      <c r="G211" s="100" t="s">
        <v>101</v>
      </c>
      <c r="H211" s="101">
        <v>48</v>
      </c>
      <c r="I211" s="102">
        <v>10500</v>
      </c>
      <c r="J211" s="102">
        <f>ROUND(I211*H211,2)</f>
        <v>504000</v>
      </c>
      <c r="K211" s="99" t="s">
        <v>102</v>
      </c>
      <c r="L211" s="103"/>
      <c r="M211" s="104" t="s">
        <v>1</v>
      </c>
      <c r="N211" s="105" t="s">
        <v>36</v>
      </c>
      <c r="O211" s="106">
        <v>0</v>
      </c>
      <c r="P211" s="106">
        <f>O211*H211</f>
        <v>0</v>
      </c>
      <c r="Q211" s="106">
        <v>0</v>
      </c>
      <c r="R211" s="106">
        <f>Q211*H211</f>
        <v>0</v>
      </c>
      <c r="S211" s="106">
        <v>0</v>
      </c>
      <c r="T211" s="107">
        <f>S211*H211</f>
        <v>0</v>
      </c>
      <c r="AR211" s="108" t="s">
        <v>103</v>
      </c>
      <c r="AT211" s="108" t="s">
        <v>98</v>
      </c>
      <c r="AU211" s="108" t="s">
        <v>71</v>
      </c>
      <c r="AY211" s="10" t="s">
        <v>104</v>
      </c>
      <c r="BE211" s="109">
        <f>IF(N211="základní",J211,0)</f>
        <v>504000</v>
      </c>
      <c r="BF211" s="109">
        <f>IF(N211="snížená",J211,0)</f>
        <v>0</v>
      </c>
      <c r="BG211" s="109">
        <f>IF(N211="zákl. přenesená",J211,0)</f>
        <v>0</v>
      </c>
      <c r="BH211" s="109">
        <f>IF(N211="sníž. přenesená",J211,0)</f>
        <v>0</v>
      </c>
      <c r="BI211" s="109">
        <f>IF(N211="nulová",J211,0)</f>
        <v>0</v>
      </c>
      <c r="BJ211" s="10" t="s">
        <v>76</v>
      </c>
      <c r="BK211" s="109">
        <f>ROUND(I211*H211,2)</f>
        <v>504000</v>
      </c>
      <c r="BL211" s="10" t="s">
        <v>105</v>
      </c>
      <c r="BM211" s="108" t="s">
        <v>298</v>
      </c>
    </row>
    <row r="212" spans="2:65" s="1" customFormat="1" ht="29.25">
      <c r="B212" s="22"/>
      <c r="D212" s="110" t="s">
        <v>107</v>
      </c>
      <c r="F212" s="111" t="s">
        <v>297</v>
      </c>
      <c r="L212" s="22"/>
      <c r="M212" s="112"/>
      <c r="T212" s="46"/>
      <c r="AT212" s="10" t="s">
        <v>107</v>
      </c>
      <c r="AU212" s="10" t="s">
        <v>71</v>
      </c>
    </row>
    <row r="213" spans="2:65" s="1" customFormat="1" ht="49.15" customHeight="1">
      <c r="B213" s="22"/>
      <c r="C213" s="97" t="s">
        <v>299</v>
      </c>
      <c r="D213" s="97" t="s">
        <v>98</v>
      </c>
      <c r="E213" s="98" t="s">
        <v>300</v>
      </c>
      <c r="F213" s="99" t="s">
        <v>301</v>
      </c>
      <c r="G213" s="100" t="s">
        <v>101</v>
      </c>
      <c r="H213" s="101">
        <v>0</v>
      </c>
      <c r="I213" s="102">
        <v>13700</v>
      </c>
      <c r="J213" s="102">
        <f>ROUND(I213*H213,2)</f>
        <v>0</v>
      </c>
      <c r="K213" s="99" t="s">
        <v>102</v>
      </c>
      <c r="L213" s="103"/>
      <c r="M213" s="104" t="s">
        <v>1</v>
      </c>
      <c r="N213" s="105" t="s">
        <v>36</v>
      </c>
      <c r="O213" s="106">
        <v>0</v>
      </c>
      <c r="P213" s="106">
        <f>O213*H213</f>
        <v>0</v>
      </c>
      <c r="Q213" s="106">
        <v>0</v>
      </c>
      <c r="R213" s="106">
        <f>Q213*H213</f>
        <v>0</v>
      </c>
      <c r="S213" s="106">
        <v>0</v>
      </c>
      <c r="T213" s="107">
        <f>S213*H213</f>
        <v>0</v>
      </c>
      <c r="AR213" s="108" t="s">
        <v>103</v>
      </c>
      <c r="AT213" s="108" t="s">
        <v>98</v>
      </c>
      <c r="AU213" s="108" t="s">
        <v>71</v>
      </c>
      <c r="AY213" s="10" t="s">
        <v>104</v>
      </c>
      <c r="BE213" s="109">
        <f>IF(N213="základní",J213,0)</f>
        <v>0</v>
      </c>
      <c r="BF213" s="109">
        <f>IF(N213="snížená",J213,0)</f>
        <v>0</v>
      </c>
      <c r="BG213" s="109">
        <f>IF(N213="zákl. přenesená",J213,0)</f>
        <v>0</v>
      </c>
      <c r="BH213" s="109">
        <f>IF(N213="sníž. přenesená",J213,0)</f>
        <v>0</v>
      </c>
      <c r="BI213" s="109">
        <f>IF(N213="nulová",J213,0)</f>
        <v>0</v>
      </c>
      <c r="BJ213" s="10" t="s">
        <v>76</v>
      </c>
      <c r="BK213" s="109">
        <f>ROUND(I213*H213,2)</f>
        <v>0</v>
      </c>
      <c r="BL213" s="10" t="s">
        <v>105</v>
      </c>
      <c r="BM213" s="108" t="s">
        <v>302</v>
      </c>
    </row>
    <row r="214" spans="2:65" s="1" customFormat="1" ht="29.25">
      <c r="B214" s="22"/>
      <c r="D214" s="110" t="s">
        <v>107</v>
      </c>
      <c r="F214" s="111" t="s">
        <v>301</v>
      </c>
      <c r="L214" s="22"/>
      <c r="M214" s="112"/>
      <c r="T214" s="46"/>
      <c r="AT214" s="10" t="s">
        <v>107</v>
      </c>
      <c r="AU214" s="10" t="s">
        <v>71</v>
      </c>
    </row>
    <row r="215" spans="2:65" s="1" customFormat="1" ht="49.15" customHeight="1">
      <c r="B215" s="22"/>
      <c r="C215" s="97" t="s">
        <v>303</v>
      </c>
      <c r="D215" s="97" t="s">
        <v>98</v>
      </c>
      <c r="E215" s="98" t="s">
        <v>304</v>
      </c>
      <c r="F215" s="99" t="s">
        <v>305</v>
      </c>
      <c r="G215" s="100" t="s">
        <v>101</v>
      </c>
      <c r="H215" s="101">
        <v>0</v>
      </c>
      <c r="I215" s="102">
        <v>19400</v>
      </c>
      <c r="J215" s="102">
        <f>ROUND(I215*H215,2)</f>
        <v>0</v>
      </c>
      <c r="K215" s="99" t="s">
        <v>102</v>
      </c>
      <c r="L215" s="103"/>
      <c r="M215" s="104" t="s">
        <v>1</v>
      </c>
      <c r="N215" s="105" t="s">
        <v>36</v>
      </c>
      <c r="O215" s="106">
        <v>0</v>
      </c>
      <c r="P215" s="106">
        <f>O215*H215</f>
        <v>0</v>
      </c>
      <c r="Q215" s="106">
        <v>0</v>
      </c>
      <c r="R215" s="106">
        <f>Q215*H215</f>
        <v>0</v>
      </c>
      <c r="S215" s="106">
        <v>0</v>
      </c>
      <c r="T215" s="107">
        <f>S215*H215</f>
        <v>0</v>
      </c>
      <c r="AR215" s="108" t="s">
        <v>103</v>
      </c>
      <c r="AT215" s="108" t="s">
        <v>98</v>
      </c>
      <c r="AU215" s="108" t="s">
        <v>71</v>
      </c>
      <c r="AY215" s="10" t="s">
        <v>104</v>
      </c>
      <c r="BE215" s="109">
        <f>IF(N215="základní",J215,0)</f>
        <v>0</v>
      </c>
      <c r="BF215" s="109">
        <f>IF(N215="snížená",J215,0)</f>
        <v>0</v>
      </c>
      <c r="BG215" s="109">
        <f>IF(N215="zákl. přenesená",J215,0)</f>
        <v>0</v>
      </c>
      <c r="BH215" s="109">
        <f>IF(N215="sníž. přenesená",J215,0)</f>
        <v>0</v>
      </c>
      <c r="BI215" s="109">
        <f>IF(N215="nulová",J215,0)</f>
        <v>0</v>
      </c>
      <c r="BJ215" s="10" t="s">
        <v>76</v>
      </c>
      <c r="BK215" s="109">
        <f>ROUND(I215*H215,2)</f>
        <v>0</v>
      </c>
      <c r="BL215" s="10" t="s">
        <v>105</v>
      </c>
      <c r="BM215" s="108" t="s">
        <v>306</v>
      </c>
    </row>
    <row r="216" spans="2:65" s="1" customFormat="1" ht="29.25">
      <c r="B216" s="22"/>
      <c r="D216" s="110" t="s">
        <v>107</v>
      </c>
      <c r="F216" s="111" t="s">
        <v>305</v>
      </c>
      <c r="L216" s="22"/>
      <c r="M216" s="112"/>
      <c r="T216" s="46"/>
      <c r="AT216" s="10" t="s">
        <v>107</v>
      </c>
      <c r="AU216" s="10" t="s">
        <v>71</v>
      </c>
    </row>
    <row r="217" spans="2:65" s="1" customFormat="1" ht="49.15" customHeight="1">
      <c r="B217" s="22"/>
      <c r="C217" s="97" t="s">
        <v>307</v>
      </c>
      <c r="D217" s="97" t="s">
        <v>98</v>
      </c>
      <c r="E217" s="98" t="s">
        <v>308</v>
      </c>
      <c r="F217" s="99" t="s">
        <v>309</v>
      </c>
      <c r="G217" s="100" t="s">
        <v>101</v>
      </c>
      <c r="H217" s="101">
        <v>0</v>
      </c>
      <c r="I217" s="102">
        <v>22500</v>
      </c>
      <c r="J217" s="102">
        <f>ROUND(I217*H217,2)</f>
        <v>0</v>
      </c>
      <c r="K217" s="99" t="s">
        <v>102</v>
      </c>
      <c r="L217" s="103"/>
      <c r="M217" s="104" t="s">
        <v>1</v>
      </c>
      <c r="N217" s="105" t="s">
        <v>36</v>
      </c>
      <c r="O217" s="106">
        <v>0</v>
      </c>
      <c r="P217" s="106">
        <f>O217*H217</f>
        <v>0</v>
      </c>
      <c r="Q217" s="106">
        <v>0</v>
      </c>
      <c r="R217" s="106">
        <f>Q217*H217</f>
        <v>0</v>
      </c>
      <c r="S217" s="106">
        <v>0</v>
      </c>
      <c r="T217" s="107">
        <f>S217*H217</f>
        <v>0</v>
      </c>
      <c r="AR217" s="108" t="s">
        <v>103</v>
      </c>
      <c r="AT217" s="108" t="s">
        <v>98</v>
      </c>
      <c r="AU217" s="108" t="s">
        <v>71</v>
      </c>
      <c r="AY217" s="10" t="s">
        <v>104</v>
      </c>
      <c r="BE217" s="109">
        <f>IF(N217="základní",J217,0)</f>
        <v>0</v>
      </c>
      <c r="BF217" s="109">
        <f>IF(N217="snížená",J217,0)</f>
        <v>0</v>
      </c>
      <c r="BG217" s="109">
        <f>IF(N217="zákl. přenesená",J217,0)</f>
        <v>0</v>
      </c>
      <c r="BH217" s="109">
        <f>IF(N217="sníž. přenesená",J217,0)</f>
        <v>0</v>
      </c>
      <c r="BI217" s="109">
        <f>IF(N217="nulová",J217,0)</f>
        <v>0</v>
      </c>
      <c r="BJ217" s="10" t="s">
        <v>76</v>
      </c>
      <c r="BK217" s="109">
        <f>ROUND(I217*H217,2)</f>
        <v>0</v>
      </c>
      <c r="BL217" s="10" t="s">
        <v>105</v>
      </c>
      <c r="BM217" s="108" t="s">
        <v>310</v>
      </c>
    </row>
    <row r="218" spans="2:65" s="1" customFormat="1" ht="29.25">
      <c r="B218" s="22"/>
      <c r="D218" s="110" t="s">
        <v>107</v>
      </c>
      <c r="F218" s="111" t="s">
        <v>309</v>
      </c>
      <c r="L218" s="22"/>
      <c r="M218" s="112"/>
      <c r="T218" s="46"/>
      <c r="AT218" s="10" t="s">
        <v>107</v>
      </c>
      <c r="AU218" s="10" t="s">
        <v>71</v>
      </c>
    </row>
    <row r="219" spans="2:65" s="1" customFormat="1" ht="49.15" customHeight="1">
      <c r="B219" s="22"/>
      <c r="C219" s="97" t="s">
        <v>311</v>
      </c>
      <c r="D219" s="97" t="s">
        <v>98</v>
      </c>
      <c r="E219" s="98" t="s">
        <v>312</v>
      </c>
      <c r="F219" s="99" t="s">
        <v>313</v>
      </c>
      <c r="G219" s="100" t="s">
        <v>101</v>
      </c>
      <c r="H219" s="101">
        <v>0</v>
      </c>
      <c r="I219" s="102">
        <v>17500</v>
      </c>
      <c r="J219" s="102">
        <f>ROUND(I219*H219,2)</f>
        <v>0</v>
      </c>
      <c r="K219" s="99" t="s">
        <v>102</v>
      </c>
      <c r="L219" s="103"/>
      <c r="M219" s="104" t="s">
        <v>1</v>
      </c>
      <c r="N219" s="105" t="s">
        <v>36</v>
      </c>
      <c r="O219" s="106">
        <v>0</v>
      </c>
      <c r="P219" s="106">
        <f>O219*H219</f>
        <v>0</v>
      </c>
      <c r="Q219" s="106">
        <v>0</v>
      </c>
      <c r="R219" s="106">
        <f>Q219*H219</f>
        <v>0</v>
      </c>
      <c r="S219" s="106">
        <v>0</v>
      </c>
      <c r="T219" s="107">
        <f>S219*H219</f>
        <v>0</v>
      </c>
      <c r="AR219" s="108" t="s">
        <v>103</v>
      </c>
      <c r="AT219" s="108" t="s">
        <v>98</v>
      </c>
      <c r="AU219" s="108" t="s">
        <v>71</v>
      </c>
      <c r="AY219" s="10" t="s">
        <v>104</v>
      </c>
      <c r="BE219" s="109">
        <f>IF(N219="základní",J219,0)</f>
        <v>0</v>
      </c>
      <c r="BF219" s="109">
        <f>IF(N219="snížená",J219,0)</f>
        <v>0</v>
      </c>
      <c r="BG219" s="109">
        <f>IF(N219="zákl. přenesená",J219,0)</f>
        <v>0</v>
      </c>
      <c r="BH219" s="109">
        <f>IF(N219="sníž. přenesená",J219,0)</f>
        <v>0</v>
      </c>
      <c r="BI219" s="109">
        <f>IF(N219="nulová",J219,0)</f>
        <v>0</v>
      </c>
      <c r="BJ219" s="10" t="s">
        <v>76</v>
      </c>
      <c r="BK219" s="109">
        <f>ROUND(I219*H219,2)</f>
        <v>0</v>
      </c>
      <c r="BL219" s="10" t="s">
        <v>105</v>
      </c>
      <c r="BM219" s="108" t="s">
        <v>314</v>
      </c>
    </row>
    <row r="220" spans="2:65" s="1" customFormat="1" ht="29.25">
      <c r="B220" s="22"/>
      <c r="D220" s="110" t="s">
        <v>107</v>
      </c>
      <c r="F220" s="111" t="s">
        <v>313</v>
      </c>
      <c r="L220" s="22"/>
      <c r="M220" s="112"/>
      <c r="T220" s="46"/>
      <c r="AT220" s="10" t="s">
        <v>107</v>
      </c>
      <c r="AU220" s="10" t="s">
        <v>71</v>
      </c>
    </row>
    <row r="221" spans="2:65" s="1" customFormat="1" ht="49.15" customHeight="1">
      <c r="B221" s="22"/>
      <c r="C221" s="97" t="s">
        <v>315</v>
      </c>
      <c r="D221" s="97" t="s">
        <v>98</v>
      </c>
      <c r="E221" s="98" t="s">
        <v>316</v>
      </c>
      <c r="F221" s="99" t="s">
        <v>317</v>
      </c>
      <c r="G221" s="100" t="s">
        <v>101</v>
      </c>
      <c r="H221" s="101">
        <v>4</v>
      </c>
      <c r="I221" s="102">
        <v>21900</v>
      </c>
      <c r="J221" s="102">
        <f>ROUND(I221*H221,2)</f>
        <v>87600</v>
      </c>
      <c r="K221" s="99" t="s">
        <v>102</v>
      </c>
      <c r="L221" s="103"/>
      <c r="M221" s="104" t="s">
        <v>1</v>
      </c>
      <c r="N221" s="105" t="s">
        <v>36</v>
      </c>
      <c r="O221" s="106">
        <v>0</v>
      </c>
      <c r="P221" s="106">
        <f>O221*H221</f>
        <v>0</v>
      </c>
      <c r="Q221" s="106">
        <v>0</v>
      </c>
      <c r="R221" s="106">
        <f>Q221*H221</f>
        <v>0</v>
      </c>
      <c r="S221" s="106">
        <v>0</v>
      </c>
      <c r="T221" s="107">
        <f>S221*H221</f>
        <v>0</v>
      </c>
      <c r="AR221" s="108" t="s">
        <v>103</v>
      </c>
      <c r="AT221" s="108" t="s">
        <v>98</v>
      </c>
      <c r="AU221" s="108" t="s">
        <v>71</v>
      </c>
      <c r="AY221" s="10" t="s">
        <v>104</v>
      </c>
      <c r="BE221" s="109">
        <f>IF(N221="základní",J221,0)</f>
        <v>87600</v>
      </c>
      <c r="BF221" s="109">
        <f>IF(N221="snížená",J221,0)</f>
        <v>0</v>
      </c>
      <c r="BG221" s="109">
        <f>IF(N221="zákl. přenesená",J221,0)</f>
        <v>0</v>
      </c>
      <c r="BH221" s="109">
        <f>IF(N221="sníž. přenesená",J221,0)</f>
        <v>0</v>
      </c>
      <c r="BI221" s="109">
        <f>IF(N221="nulová",J221,0)</f>
        <v>0</v>
      </c>
      <c r="BJ221" s="10" t="s">
        <v>76</v>
      </c>
      <c r="BK221" s="109">
        <f>ROUND(I221*H221,2)</f>
        <v>87600</v>
      </c>
      <c r="BL221" s="10" t="s">
        <v>105</v>
      </c>
      <c r="BM221" s="108" t="s">
        <v>318</v>
      </c>
    </row>
    <row r="222" spans="2:65" s="1" customFormat="1" ht="29.25">
      <c r="B222" s="22"/>
      <c r="D222" s="110" t="s">
        <v>107</v>
      </c>
      <c r="F222" s="111" t="s">
        <v>317</v>
      </c>
      <c r="L222" s="22"/>
      <c r="M222" s="112"/>
      <c r="T222" s="46"/>
      <c r="AT222" s="10" t="s">
        <v>107</v>
      </c>
      <c r="AU222" s="10" t="s">
        <v>71</v>
      </c>
    </row>
    <row r="223" spans="2:65" s="1" customFormat="1" ht="49.15" customHeight="1">
      <c r="B223" s="22"/>
      <c r="C223" s="97" t="s">
        <v>319</v>
      </c>
      <c r="D223" s="97" t="s">
        <v>98</v>
      </c>
      <c r="E223" s="98" t="s">
        <v>320</v>
      </c>
      <c r="F223" s="99" t="s">
        <v>321</v>
      </c>
      <c r="G223" s="100" t="s">
        <v>101</v>
      </c>
      <c r="H223" s="101">
        <v>0</v>
      </c>
      <c r="I223" s="102">
        <v>24500</v>
      </c>
      <c r="J223" s="102">
        <f>ROUND(I223*H223,2)</f>
        <v>0</v>
      </c>
      <c r="K223" s="99" t="s">
        <v>102</v>
      </c>
      <c r="L223" s="103"/>
      <c r="M223" s="104" t="s">
        <v>1</v>
      </c>
      <c r="N223" s="105" t="s">
        <v>36</v>
      </c>
      <c r="O223" s="106">
        <v>0</v>
      </c>
      <c r="P223" s="106">
        <f>O223*H223</f>
        <v>0</v>
      </c>
      <c r="Q223" s="106">
        <v>0</v>
      </c>
      <c r="R223" s="106">
        <f>Q223*H223</f>
        <v>0</v>
      </c>
      <c r="S223" s="106">
        <v>0</v>
      </c>
      <c r="T223" s="107">
        <f>S223*H223</f>
        <v>0</v>
      </c>
      <c r="AR223" s="108" t="s">
        <v>103</v>
      </c>
      <c r="AT223" s="108" t="s">
        <v>98</v>
      </c>
      <c r="AU223" s="108" t="s">
        <v>71</v>
      </c>
      <c r="AY223" s="10" t="s">
        <v>104</v>
      </c>
      <c r="BE223" s="109">
        <f>IF(N223="základní",J223,0)</f>
        <v>0</v>
      </c>
      <c r="BF223" s="109">
        <f>IF(N223="snížená",J223,0)</f>
        <v>0</v>
      </c>
      <c r="BG223" s="109">
        <f>IF(N223="zákl. přenesená",J223,0)</f>
        <v>0</v>
      </c>
      <c r="BH223" s="109">
        <f>IF(N223="sníž. přenesená",J223,0)</f>
        <v>0</v>
      </c>
      <c r="BI223" s="109">
        <f>IF(N223="nulová",J223,0)</f>
        <v>0</v>
      </c>
      <c r="BJ223" s="10" t="s">
        <v>76</v>
      </c>
      <c r="BK223" s="109">
        <f>ROUND(I223*H223,2)</f>
        <v>0</v>
      </c>
      <c r="BL223" s="10" t="s">
        <v>105</v>
      </c>
      <c r="BM223" s="108" t="s">
        <v>322</v>
      </c>
    </row>
    <row r="224" spans="2:65" s="1" customFormat="1" ht="29.25">
      <c r="B224" s="22"/>
      <c r="D224" s="110" t="s">
        <v>107</v>
      </c>
      <c r="F224" s="111" t="s">
        <v>321</v>
      </c>
      <c r="L224" s="22"/>
      <c r="M224" s="112"/>
      <c r="T224" s="46"/>
      <c r="AT224" s="10" t="s">
        <v>107</v>
      </c>
      <c r="AU224" s="10" t="s">
        <v>71</v>
      </c>
    </row>
    <row r="225" spans="2:65" s="1" customFormat="1" ht="49.15" customHeight="1">
      <c r="B225" s="22"/>
      <c r="C225" s="97" t="s">
        <v>323</v>
      </c>
      <c r="D225" s="97" t="s">
        <v>98</v>
      </c>
      <c r="E225" s="98" t="s">
        <v>324</v>
      </c>
      <c r="F225" s="99" t="s">
        <v>325</v>
      </c>
      <c r="G225" s="100" t="s">
        <v>101</v>
      </c>
      <c r="H225" s="101">
        <v>0</v>
      </c>
      <c r="I225" s="102">
        <v>13900</v>
      </c>
      <c r="J225" s="102">
        <f>ROUND(I225*H225,2)</f>
        <v>0</v>
      </c>
      <c r="K225" s="99" t="s">
        <v>102</v>
      </c>
      <c r="L225" s="103"/>
      <c r="M225" s="104" t="s">
        <v>1</v>
      </c>
      <c r="N225" s="105" t="s">
        <v>36</v>
      </c>
      <c r="O225" s="106">
        <v>0</v>
      </c>
      <c r="P225" s="106">
        <f>O225*H225</f>
        <v>0</v>
      </c>
      <c r="Q225" s="106">
        <v>0</v>
      </c>
      <c r="R225" s="106">
        <f>Q225*H225</f>
        <v>0</v>
      </c>
      <c r="S225" s="106">
        <v>0</v>
      </c>
      <c r="T225" s="107">
        <f>S225*H225</f>
        <v>0</v>
      </c>
      <c r="AR225" s="108" t="s">
        <v>103</v>
      </c>
      <c r="AT225" s="108" t="s">
        <v>98</v>
      </c>
      <c r="AU225" s="108" t="s">
        <v>71</v>
      </c>
      <c r="AY225" s="10" t="s">
        <v>104</v>
      </c>
      <c r="BE225" s="109">
        <f>IF(N225="základní",J225,0)</f>
        <v>0</v>
      </c>
      <c r="BF225" s="109">
        <f>IF(N225="snížená",J225,0)</f>
        <v>0</v>
      </c>
      <c r="BG225" s="109">
        <f>IF(N225="zákl. přenesená",J225,0)</f>
        <v>0</v>
      </c>
      <c r="BH225" s="109">
        <f>IF(N225="sníž. přenesená",J225,0)</f>
        <v>0</v>
      </c>
      <c r="BI225" s="109">
        <f>IF(N225="nulová",J225,0)</f>
        <v>0</v>
      </c>
      <c r="BJ225" s="10" t="s">
        <v>76</v>
      </c>
      <c r="BK225" s="109">
        <f>ROUND(I225*H225,2)</f>
        <v>0</v>
      </c>
      <c r="BL225" s="10" t="s">
        <v>105</v>
      </c>
      <c r="BM225" s="108" t="s">
        <v>326</v>
      </c>
    </row>
    <row r="226" spans="2:65" s="1" customFormat="1" ht="29.25">
      <c r="B226" s="22"/>
      <c r="D226" s="110" t="s">
        <v>107</v>
      </c>
      <c r="F226" s="111" t="s">
        <v>325</v>
      </c>
      <c r="L226" s="22"/>
      <c r="M226" s="112"/>
      <c r="T226" s="46"/>
      <c r="AT226" s="10" t="s">
        <v>107</v>
      </c>
      <c r="AU226" s="10" t="s">
        <v>71</v>
      </c>
    </row>
    <row r="227" spans="2:65" s="1" customFormat="1" ht="49.15" customHeight="1">
      <c r="B227" s="22"/>
      <c r="C227" s="97" t="s">
        <v>327</v>
      </c>
      <c r="D227" s="97" t="s">
        <v>98</v>
      </c>
      <c r="E227" s="98" t="s">
        <v>328</v>
      </c>
      <c r="F227" s="99" t="s">
        <v>329</v>
      </c>
      <c r="G227" s="100" t="s">
        <v>101</v>
      </c>
      <c r="H227" s="101">
        <v>0</v>
      </c>
      <c r="I227" s="102">
        <v>19400</v>
      </c>
      <c r="J227" s="102">
        <f>ROUND(I227*H227,2)</f>
        <v>0</v>
      </c>
      <c r="K227" s="99" t="s">
        <v>102</v>
      </c>
      <c r="L227" s="103"/>
      <c r="M227" s="104" t="s">
        <v>1</v>
      </c>
      <c r="N227" s="105" t="s">
        <v>36</v>
      </c>
      <c r="O227" s="106">
        <v>0</v>
      </c>
      <c r="P227" s="106">
        <f>O227*H227</f>
        <v>0</v>
      </c>
      <c r="Q227" s="106">
        <v>0</v>
      </c>
      <c r="R227" s="106">
        <f>Q227*H227</f>
        <v>0</v>
      </c>
      <c r="S227" s="106">
        <v>0</v>
      </c>
      <c r="T227" s="107">
        <f>S227*H227</f>
        <v>0</v>
      </c>
      <c r="AR227" s="108" t="s">
        <v>103</v>
      </c>
      <c r="AT227" s="108" t="s">
        <v>98</v>
      </c>
      <c r="AU227" s="108" t="s">
        <v>71</v>
      </c>
      <c r="AY227" s="10" t="s">
        <v>104</v>
      </c>
      <c r="BE227" s="109">
        <f>IF(N227="základní",J227,0)</f>
        <v>0</v>
      </c>
      <c r="BF227" s="109">
        <f>IF(N227="snížená",J227,0)</f>
        <v>0</v>
      </c>
      <c r="BG227" s="109">
        <f>IF(N227="zákl. přenesená",J227,0)</f>
        <v>0</v>
      </c>
      <c r="BH227" s="109">
        <f>IF(N227="sníž. přenesená",J227,0)</f>
        <v>0</v>
      </c>
      <c r="BI227" s="109">
        <f>IF(N227="nulová",J227,0)</f>
        <v>0</v>
      </c>
      <c r="BJ227" s="10" t="s">
        <v>76</v>
      </c>
      <c r="BK227" s="109">
        <f>ROUND(I227*H227,2)</f>
        <v>0</v>
      </c>
      <c r="BL227" s="10" t="s">
        <v>105</v>
      </c>
      <c r="BM227" s="108" t="s">
        <v>330</v>
      </c>
    </row>
    <row r="228" spans="2:65" s="1" customFormat="1" ht="29.25">
      <c r="B228" s="22"/>
      <c r="D228" s="110" t="s">
        <v>107</v>
      </c>
      <c r="F228" s="111" t="s">
        <v>329</v>
      </c>
      <c r="L228" s="22"/>
      <c r="M228" s="112"/>
      <c r="T228" s="46"/>
      <c r="AT228" s="10" t="s">
        <v>107</v>
      </c>
      <c r="AU228" s="10" t="s">
        <v>71</v>
      </c>
    </row>
    <row r="229" spans="2:65" s="1" customFormat="1" ht="49.15" customHeight="1">
      <c r="B229" s="22"/>
      <c r="C229" s="97" t="s">
        <v>331</v>
      </c>
      <c r="D229" s="97" t="s">
        <v>98</v>
      </c>
      <c r="E229" s="98" t="s">
        <v>332</v>
      </c>
      <c r="F229" s="99" t="s">
        <v>333</v>
      </c>
      <c r="G229" s="100" t="s">
        <v>101</v>
      </c>
      <c r="H229" s="101">
        <v>0</v>
      </c>
      <c r="I229" s="102">
        <v>26400</v>
      </c>
      <c r="J229" s="102">
        <f>ROUND(I229*H229,2)</f>
        <v>0</v>
      </c>
      <c r="K229" s="99" t="s">
        <v>102</v>
      </c>
      <c r="L229" s="103"/>
      <c r="M229" s="104" t="s">
        <v>1</v>
      </c>
      <c r="N229" s="105" t="s">
        <v>36</v>
      </c>
      <c r="O229" s="106">
        <v>0</v>
      </c>
      <c r="P229" s="106">
        <f>O229*H229</f>
        <v>0</v>
      </c>
      <c r="Q229" s="106">
        <v>0</v>
      </c>
      <c r="R229" s="106">
        <f>Q229*H229</f>
        <v>0</v>
      </c>
      <c r="S229" s="106">
        <v>0</v>
      </c>
      <c r="T229" s="107">
        <f>S229*H229</f>
        <v>0</v>
      </c>
      <c r="AR229" s="108" t="s">
        <v>103</v>
      </c>
      <c r="AT229" s="108" t="s">
        <v>98</v>
      </c>
      <c r="AU229" s="108" t="s">
        <v>71</v>
      </c>
      <c r="AY229" s="10" t="s">
        <v>104</v>
      </c>
      <c r="BE229" s="109">
        <f>IF(N229="základní",J229,0)</f>
        <v>0</v>
      </c>
      <c r="BF229" s="109">
        <f>IF(N229="snížená",J229,0)</f>
        <v>0</v>
      </c>
      <c r="BG229" s="109">
        <f>IF(N229="zákl. přenesená",J229,0)</f>
        <v>0</v>
      </c>
      <c r="BH229" s="109">
        <f>IF(N229="sníž. přenesená",J229,0)</f>
        <v>0</v>
      </c>
      <c r="BI229" s="109">
        <f>IF(N229="nulová",J229,0)</f>
        <v>0</v>
      </c>
      <c r="BJ229" s="10" t="s">
        <v>76</v>
      </c>
      <c r="BK229" s="109">
        <f>ROUND(I229*H229,2)</f>
        <v>0</v>
      </c>
      <c r="BL229" s="10" t="s">
        <v>105</v>
      </c>
      <c r="BM229" s="108" t="s">
        <v>334</v>
      </c>
    </row>
    <row r="230" spans="2:65" s="1" customFormat="1" ht="29.25">
      <c r="B230" s="22"/>
      <c r="D230" s="110" t="s">
        <v>107</v>
      </c>
      <c r="F230" s="111" t="s">
        <v>333</v>
      </c>
      <c r="L230" s="22"/>
      <c r="M230" s="112"/>
      <c r="T230" s="46"/>
      <c r="AT230" s="10" t="s">
        <v>107</v>
      </c>
      <c r="AU230" s="10" t="s">
        <v>71</v>
      </c>
    </row>
    <row r="231" spans="2:65" s="1" customFormat="1" ht="49.15" customHeight="1">
      <c r="B231" s="22"/>
      <c r="C231" s="97" t="s">
        <v>335</v>
      </c>
      <c r="D231" s="97" t="s">
        <v>98</v>
      </c>
      <c r="E231" s="98" t="s">
        <v>336</v>
      </c>
      <c r="F231" s="99" t="s">
        <v>337</v>
      </c>
      <c r="G231" s="100" t="s">
        <v>101</v>
      </c>
      <c r="H231" s="101">
        <v>0</v>
      </c>
      <c r="I231" s="102">
        <v>8340</v>
      </c>
      <c r="J231" s="102">
        <f>ROUND(I231*H231,2)</f>
        <v>0</v>
      </c>
      <c r="K231" s="99" t="s">
        <v>102</v>
      </c>
      <c r="L231" s="103"/>
      <c r="M231" s="104" t="s">
        <v>1</v>
      </c>
      <c r="N231" s="105" t="s">
        <v>36</v>
      </c>
      <c r="O231" s="106">
        <v>0</v>
      </c>
      <c r="P231" s="106">
        <f>O231*H231</f>
        <v>0</v>
      </c>
      <c r="Q231" s="106">
        <v>0</v>
      </c>
      <c r="R231" s="106">
        <f>Q231*H231</f>
        <v>0</v>
      </c>
      <c r="S231" s="106">
        <v>0</v>
      </c>
      <c r="T231" s="107">
        <f>S231*H231</f>
        <v>0</v>
      </c>
      <c r="AR231" s="108" t="s">
        <v>103</v>
      </c>
      <c r="AT231" s="108" t="s">
        <v>98</v>
      </c>
      <c r="AU231" s="108" t="s">
        <v>71</v>
      </c>
      <c r="AY231" s="10" t="s">
        <v>104</v>
      </c>
      <c r="BE231" s="109">
        <f>IF(N231="základní",J231,0)</f>
        <v>0</v>
      </c>
      <c r="BF231" s="109">
        <f>IF(N231="snížená",J231,0)</f>
        <v>0</v>
      </c>
      <c r="BG231" s="109">
        <f>IF(N231="zákl. přenesená",J231,0)</f>
        <v>0</v>
      </c>
      <c r="BH231" s="109">
        <f>IF(N231="sníž. přenesená",J231,0)</f>
        <v>0</v>
      </c>
      <c r="BI231" s="109">
        <f>IF(N231="nulová",J231,0)</f>
        <v>0</v>
      </c>
      <c r="BJ231" s="10" t="s">
        <v>76</v>
      </c>
      <c r="BK231" s="109">
        <f>ROUND(I231*H231,2)</f>
        <v>0</v>
      </c>
      <c r="BL231" s="10" t="s">
        <v>105</v>
      </c>
      <c r="BM231" s="108" t="s">
        <v>338</v>
      </c>
    </row>
    <row r="232" spans="2:65" s="1" customFormat="1" ht="29.25">
      <c r="B232" s="22"/>
      <c r="D232" s="110" t="s">
        <v>107</v>
      </c>
      <c r="F232" s="111" t="s">
        <v>337</v>
      </c>
      <c r="L232" s="22"/>
      <c r="M232" s="112"/>
      <c r="T232" s="46"/>
      <c r="AT232" s="10" t="s">
        <v>107</v>
      </c>
      <c r="AU232" s="10" t="s">
        <v>71</v>
      </c>
    </row>
    <row r="233" spans="2:65" s="1" customFormat="1" ht="49.15" customHeight="1">
      <c r="B233" s="22"/>
      <c r="C233" s="97" t="s">
        <v>339</v>
      </c>
      <c r="D233" s="97" t="s">
        <v>98</v>
      </c>
      <c r="E233" s="98" t="s">
        <v>340</v>
      </c>
      <c r="F233" s="99" t="s">
        <v>341</v>
      </c>
      <c r="G233" s="100" t="s">
        <v>101</v>
      </c>
      <c r="H233" s="101">
        <v>0</v>
      </c>
      <c r="I233" s="102">
        <v>9780</v>
      </c>
      <c r="J233" s="102">
        <f>ROUND(I233*H233,2)</f>
        <v>0</v>
      </c>
      <c r="K233" s="99" t="s">
        <v>102</v>
      </c>
      <c r="L233" s="103"/>
      <c r="M233" s="104" t="s">
        <v>1</v>
      </c>
      <c r="N233" s="105" t="s">
        <v>36</v>
      </c>
      <c r="O233" s="106">
        <v>0</v>
      </c>
      <c r="P233" s="106">
        <f>O233*H233</f>
        <v>0</v>
      </c>
      <c r="Q233" s="106">
        <v>0</v>
      </c>
      <c r="R233" s="106">
        <f>Q233*H233</f>
        <v>0</v>
      </c>
      <c r="S233" s="106">
        <v>0</v>
      </c>
      <c r="T233" s="107">
        <f>S233*H233</f>
        <v>0</v>
      </c>
      <c r="AR233" s="108" t="s">
        <v>103</v>
      </c>
      <c r="AT233" s="108" t="s">
        <v>98</v>
      </c>
      <c r="AU233" s="108" t="s">
        <v>71</v>
      </c>
      <c r="AY233" s="10" t="s">
        <v>104</v>
      </c>
      <c r="BE233" s="109">
        <f>IF(N233="základní",J233,0)</f>
        <v>0</v>
      </c>
      <c r="BF233" s="109">
        <f>IF(N233="snížená",J233,0)</f>
        <v>0</v>
      </c>
      <c r="BG233" s="109">
        <f>IF(N233="zákl. přenesená",J233,0)</f>
        <v>0</v>
      </c>
      <c r="BH233" s="109">
        <f>IF(N233="sníž. přenesená",J233,0)</f>
        <v>0</v>
      </c>
      <c r="BI233" s="109">
        <f>IF(N233="nulová",J233,0)</f>
        <v>0</v>
      </c>
      <c r="BJ233" s="10" t="s">
        <v>76</v>
      </c>
      <c r="BK233" s="109">
        <f>ROUND(I233*H233,2)</f>
        <v>0</v>
      </c>
      <c r="BL233" s="10" t="s">
        <v>105</v>
      </c>
      <c r="BM233" s="108" t="s">
        <v>342</v>
      </c>
    </row>
    <row r="234" spans="2:65" s="1" customFormat="1" ht="29.25">
      <c r="B234" s="22"/>
      <c r="D234" s="110" t="s">
        <v>107</v>
      </c>
      <c r="F234" s="111" t="s">
        <v>341</v>
      </c>
      <c r="L234" s="22"/>
      <c r="M234" s="112"/>
      <c r="T234" s="46"/>
      <c r="AT234" s="10" t="s">
        <v>107</v>
      </c>
      <c r="AU234" s="10" t="s">
        <v>71</v>
      </c>
    </row>
    <row r="235" spans="2:65" s="1" customFormat="1" ht="49.15" customHeight="1">
      <c r="B235" s="22"/>
      <c r="C235" s="97" t="s">
        <v>343</v>
      </c>
      <c r="D235" s="97" t="s">
        <v>98</v>
      </c>
      <c r="E235" s="98" t="s">
        <v>344</v>
      </c>
      <c r="F235" s="99" t="s">
        <v>345</v>
      </c>
      <c r="G235" s="100" t="s">
        <v>101</v>
      </c>
      <c r="H235" s="101">
        <v>0</v>
      </c>
      <c r="I235" s="102">
        <v>11200</v>
      </c>
      <c r="J235" s="102">
        <f>ROUND(I235*H235,2)</f>
        <v>0</v>
      </c>
      <c r="K235" s="99" t="s">
        <v>102</v>
      </c>
      <c r="L235" s="103"/>
      <c r="M235" s="104" t="s">
        <v>1</v>
      </c>
      <c r="N235" s="105" t="s">
        <v>36</v>
      </c>
      <c r="O235" s="106">
        <v>0</v>
      </c>
      <c r="P235" s="106">
        <f>O235*H235</f>
        <v>0</v>
      </c>
      <c r="Q235" s="106">
        <v>0</v>
      </c>
      <c r="R235" s="106">
        <f>Q235*H235</f>
        <v>0</v>
      </c>
      <c r="S235" s="106">
        <v>0</v>
      </c>
      <c r="T235" s="107">
        <f>S235*H235</f>
        <v>0</v>
      </c>
      <c r="AR235" s="108" t="s">
        <v>103</v>
      </c>
      <c r="AT235" s="108" t="s">
        <v>98</v>
      </c>
      <c r="AU235" s="108" t="s">
        <v>71</v>
      </c>
      <c r="AY235" s="10" t="s">
        <v>104</v>
      </c>
      <c r="BE235" s="109">
        <f>IF(N235="základní",J235,0)</f>
        <v>0</v>
      </c>
      <c r="BF235" s="109">
        <f>IF(N235="snížená",J235,0)</f>
        <v>0</v>
      </c>
      <c r="BG235" s="109">
        <f>IF(N235="zákl. přenesená",J235,0)</f>
        <v>0</v>
      </c>
      <c r="BH235" s="109">
        <f>IF(N235="sníž. přenesená",J235,0)</f>
        <v>0</v>
      </c>
      <c r="BI235" s="109">
        <f>IF(N235="nulová",J235,0)</f>
        <v>0</v>
      </c>
      <c r="BJ235" s="10" t="s">
        <v>76</v>
      </c>
      <c r="BK235" s="109">
        <f>ROUND(I235*H235,2)</f>
        <v>0</v>
      </c>
      <c r="BL235" s="10" t="s">
        <v>105</v>
      </c>
      <c r="BM235" s="108" t="s">
        <v>346</v>
      </c>
    </row>
    <row r="236" spans="2:65" s="1" customFormat="1" ht="29.25">
      <c r="B236" s="22"/>
      <c r="D236" s="110" t="s">
        <v>107</v>
      </c>
      <c r="F236" s="111" t="s">
        <v>345</v>
      </c>
      <c r="L236" s="22"/>
      <c r="M236" s="112"/>
      <c r="T236" s="46"/>
      <c r="AT236" s="10" t="s">
        <v>107</v>
      </c>
      <c r="AU236" s="10" t="s">
        <v>71</v>
      </c>
    </row>
    <row r="237" spans="2:65" s="1" customFormat="1" ht="49.15" customHeight="1">
      <c r="B237" s="22"/>
      <c r="C237" s="97" t="s">
        <v>347</v>
      </c>
      <c r="D237" s="97" t="s">
        <v>98</v>
      </c>
      <c r="E237" s="98" t="s">
        <v>348</v>
      </c>
      <c r="F237" s="99" t="s">
        <v>349</v>
      </c>
      <c r="G237" s="100" t="s">
        <v>101</v>
      </c>
      <c r="H237" s="101">
        <v>0</v>
      </c>
      <c r="I237" s="102">
        <v>13500</v>
      </c>
      <c r="J237" s="102">
        <f>ROUND(I237*H237,2)</f>
        <v>0</v>
      </c>
      <c r="K237" s="99" t="s">
        <v>102</v>
      </c>
      <c r="L237" s="103"/>
      <c r="M237" s="104" t="s">
        <v>1</v>
      </c>
      <c r="N237" s="105" t="s">
        <v>36</v>
      </c>
      <c r="O237" s="106">
        <v>0</v>
      </c>
      <c r="P237" s="106">
        <f>O237*H237</f>
        <v>0</v>
      </c>
      <c r="Q237" s="106">
        <v>0</v>
      </c>
      <c r="R237" s="106">
        <f>Q237*H237</f>
        <v>0</v>
      </c>
      <c r="S237" s="106">
        <v>0</v>
      </c>
      <c r="T237" s="107">
        <f>S237*H237</f>
        <v>0</v>
      </c>
      <c r="AR237" s="108" t="s">
        <v>103</v>
      </c>
      <c r="AT237" s="108" t="s">
        <v>98</v>
      </c>
      <c r="AU237" s="108" t="s">
        <v>71</v>
      </c>
      <c r="AY237" s="10" t="s">
        <v>104</v>
      </c>
      <c r="BE237" s="109">
        <f>IF(N237="základní",J237,0)</f>
        <v>0</v>
      </c>
      <c r="BF237" s="109">
        <f>IF(N237="snížená",J237,0)</f>
        <v>0</v>
      </c>
      <c r="BG237" s="109">
        <f>IF(N237="zákl. přenesená",J237,0)</f>
        <v>0</v>
      </c>
      <c r="BH237" s="109">
        <f>IF(N237="sníž. přenesená",J237,0)</f>
        <v>0</v>
      </c>
      <c r="BI237" s="109">
        <f>IF(N237="nulová",J237,0)</f>
        <v>0</v>
      </c>
      <c r="BJ237" s="10" t="s">
        <v>76</v>
      </c>
      <c r="BK237" s="109">
        <f>ROUND(I237*H237,2)</f>
        <v>0</v>
      </c>
      <c r="BL237" s="10" t="s">
        <v>105</v>
      </c>
      <c r="BM237" s="108" t="s">
        <v>350</v>
      </c>
    </row>
    <row r="238" spans="2:65" s="1" customFormat="1" ht="29.25">
      <c r="B238" s="22"/>
      <c r="D238" s="110" t="s">
        <v>107</v>
      </c>
      <c r="F238" s="111" t="s">
        <v>349</v>
      </c>
      <c r="L238" s="22"/>
      <c r="M238" s="112"/>
      <c r="T238" s="46"/>
      <c r="AT238" s="10" t="s">
        <v>107</v>
      </c>
      <c r="AU238" s="10" t="s">
        <v>71</v>
      </c>
    </row>
    <row r="239" spans="2:65" s="1" customFormat="1" ht="49.15" customHeight="1">
      <c r="B239" s="22"/>
      <c r="C239" s="97" t="s">
        <v>351</v>
      </c>
      <c r="D239" s="97" t="s">
        <v>98</v>
      </c>
      <c r="E239" s="98" t="s">
        <v>352</v>
      </c>
      <c r="F239" s="99" t="s">
        <v>353</v>
      </c>
      <c r="G239" s="100" t="s">
        <v>101</v>
      </c>
      <c r="H239" s="101">
        <v>0</v>
      </c>
      <c r="I239" s="102">
        <v>13500</v>
      </c>
      <c r="J239" s="102">
        <f>ROUND(I239*H239,2)</f>
        <v>0</v>
      </c>
      <c r="K239" s="99" t="s">
        <v>102</v>
      </c>
      <c r="L239" s="103"/>
      <c r="M239" s="104" t="s">
        <v>1</v>
      </c>
      <c r="N239" s="105" t="s">
        <v>36</v>
      </c>
      <c r="O239" s="106">
        <v>0</v>
      </c>
      <c r="P239" s="106">
        <f>O239*H239</f>
        <v>0</v>
      </c>
      <c r="Q239" s="106">
        <v>0</v>
      </c>
      <c r="R239" s="106">
        <f>Q239*H239</f>
        <v>0</v>
      </c>
      <c r="S239" s="106">
        <v>0</v>
      </c>
      <c r="T239" s="107">
        <f>S239*H239</f>
        <v>0</v>
      </c>
      <c r="AR239" s="108" t="s">
        <v>103</v>
      </c>
      <c r="AT239" s="108" t="s">
        <v>98</v>
      </c>
      <c r="AU239" s="108" t="s">
        <v>71</v>
      </c>
      <c r="AY239" s="10" t="s">
        <v>104</v>
      </c>
      <c r="BE239" s="109">
        <f>IF(N239="základní",J239,0)</f>
        <v>0</v>
      </c>
      <c r="BF239" s="109">
        <f>IF(N239="snížená",J239,0)</f>
        <v>0</v>
      </c>
      <c r="BG239" s="109">
        <f>IF(N239="zákl. přenesená",J239,0)</f>
        <v>0</v>
      </c>
      <c r="BH239" s="109">
        <f>IF(N239="sníž. přenesená",J239,0)</f>
        <v>0</v>
      </c>
      <c r="BI239" s="109">
        <f>IF(N239="nulová",J239,0)</f>
        <v>0</v>
      </c>
      <c r="BJ239" s="10" t="s">
        <v>76</v>
      </c>
      <c r="BK239" s="109">
        <f>ROUND(I239*H239,2)</f>
        <v>0</v>
      </c>
      <c r="BL239" s="10" t="s">
        <v>105</v>
      </c>
      <c r="BM239" s="108" t="s">
        <v>354</v>
      </c>
    </row>
    <row r="240" spans="2:65" s="1" customFormat="1" ht="29.25">
      <c r="B240" s="22"/>
      <c r="D240" s="110" t="s">
        <v>107</v>
      </c>
      <c r="F240" s="111" t="s">
        <v>353</v>
      </c>
      <c r="L240" s="22"/>
      <c r="M240" s="112"/>
      <c r="T240" s="46"/>
      <c r="AT240" s="10" t="s">
        <v>107</v>
      </c>
      <c r="AU240" s="10" t="s">
        <v>71</v>
      </c>
    </row>
    <row r="241" spans="2:65" s="1" customFormat="1" ht="49.15" customHeight="1">
      <c r="B241" s="22"/>
      <c r="C241" s="97" t="s">
        <v>355</v>
      </c>
      <c r="D241" s="97" t="s">
        <v>98</v>
      </c>
      <c r="E241" s="98" t="s">
        <v>356</v>
      </c>
      <c r="F241" s="99" t="s">
        <v>357</v>
      </c>
      <c r="G241" s="100" t="s">
        <v>101</v>
      </c>
      <c r="H241" s="101">
        <v>0</v>
      </c>
      <c r="I241" s="102">
        <v>15500</v>
      </c>
      <c r="J241" s="102">
        <f>ROUND(I241*H241,2)</f>
        <v>0</v>
      </c>
      <c r="K241" s="99" t="s">
        <v>102</v>
      </c>
      <c r="L241" s="103"/>
      <c r="M241" s="104" t="s">
        <v>1</v>
      </c>
      <c r="N241" s="105" t="s">
        <v>36</v>
      </c>
      <c r="O241" s="106">
        <v>0</v>
      </c>
      <c r="P241" s="106">
        <f>O241*H241</f>
        <v>0</v>
      </c>
      <c r="Q241" s="106">
        <v>0</v>
      </c>
      <c r="R241" s="106">
        <f>Q241*H241</f>
        <v>0</v>
      </c>
      <c r="S241" s="106">
        <v>0</v>
      </c>
      <c r="T241" s="107">
        <f>S241*H241</f>
        <v>0</v>
      </c>
      <c r="AR241" s="108" t="s">
        <v>103</v>
      </c>
      <c r="AT241" s="108" t="s">
        <v>98</v>
      </c>
      <c r="AU241" s="108" t="s">
        <v>71</v>
      </c>
      <c r="AY241" s="10" t="s">
        <v>104</v>
      </c>
      <c r="BE241" s="109">
        <f>IF(N241="základní",J241,0)</f>
        <v>0</v>
      </c>
      <c r="BF241" s="109">
        <f>IF(N241="snížená",J241,0)</f>
        <v>0</v>
      </c>
      <c r="BG241" s="109">
        <f>IF(N241="zákl. přenesená",J241,0)</f>
        <v>0</v>
      </c>
      <c r="BH241" s="109">
        <f>IF(N241="sníž. přenesená",J241,0)</f>
        <v>0</v>
      </c>
      <c r="BI241" s="109">
        <f>IF(N241="nulová",J241,0)</f>
        <v>0</v>
      </c>
      <c r="BJ241" s="10" t="s">
        <v>76</v>
      </c>
      <c r="BK241" s="109">
        <f>ROUND(I241*H241,2)</f>
        <v>0</v>
      </c>
      <c r="BL241" s="10" t="s">
        <v>105</v>
      </c>
      <c r="BM241" s="108" t="s">
        <v>358</v>
      </c>
    </row>
    <row r="242" spans="2:65" s="1" customFormat="1" ht="29.25">
      <c r="B242" s="22"/>
      <c r="D242" s="110" t="s">
        <v>107</v>
      </c>
      <c r="F242" s="111" t="s">
        <v>357</v>
      </c>
      <c r="L242" s="22"/>
      <c r="M242" s="112"/>
      <c r="T242" s="46"/>
      <c r="AT242" s="10" t="s">
        <v>107</v>
      </c>
      <c r="AU242" s="10" t="s">
        <v>71</v>
      </c>
    </row>
    <row r="243" spans="2:65" s="1" customFormat="1" ht="49.15" customHeight="1">
      <c r="B243" s="22"/>
      <c r="C243" s="97" t="s">
        <v>359</v>
      </c>
      <c r="D243" s="97" t="s">
        <v>98</v>
      </c>
      <c r="E243" s="98" t="s">
        <v>360</v>
      </c>
      <c r="F243" s="99" t="s">
        <v>361</v>
      </c>
      <c r="G243" s="100" t="s">
        <v>101</v>
      </c>
      <c r="H243" s="101">
        <v>0</v>
      </c>
      <c r="I243" s="102">
        <v>17200</v>
      </c>
      <c r="J243" s="102">
        <f>ROUND(I243*H243,2)</f>
        <v>0</v>
      </c>
      <c r="K243" s="99" t="s">
        <v>102</v>
      </c>
      <c r="L243" s="103"/>
      <c r="M243" s="104" t="s">
        <v>1</v>
      </c>
      <c r="N243" s="105" t="s">
        <v>36</v>
      </c>
      <c r="O243" s="106">
        <v>0</v>
      </c>
      <c r="P243" s="106">
        <f>O243*H243</f>
        <v>0</v>
      </c>
      <c r="Q243" s="106">
        <v>0</v>
      </c>
      <c r="R243" s="106">
        <f>Q243*H243</f>
        <v>0</v>
      </c>
      <c r="S243" s="106">
        <v>0</v>
      </c>
      <c r="T243" s="107">
        <f>S243*H243</f>
        <v>0</v>
      </c>
      <c r="AR243" s="108" t="s">
        <v>103</v>
      </c>
      <c r="AT243" s="108" t="s">
        <v>98</v>
      </c>
      <c r="AU243" s="108" t="s">
        <v>71</v>
      </c>
      <c r="AY243" s="10" t="s">
        <v>104</v>
      </c>
      <c r="BE243" s="109">
        <f>IF(N243="základní",J243,0)</f>
        <v>0</v>
      </c>
      <c r="BF243" s="109">
        <f>IF(N243="snížená",J243,0)</f>
        <v>0</v>
      </c>
      <c r="BG243" s="109">
        <f>IF(N243="zákl. přenesená",J243,0)</f>
        <v>0</v>
      </c>
      <c r="BH243" s="109">
        <f>IF(N243="sníž. přenesená",J243,0)</f>
        <v>0</v>
      </c>
      <c r="BI243" s="109">
        <f>IF(N243="nulová",J243,0)</f>
        <v>0</v>
      </c>
      <c r="BJ243" s="10" t="s">
        <v>76</v>
      </c>
      <c r="BK243" s="109">
        <f>ROUND(I243*H243,2)</f>
        <v>0</v>
      </c>
      <c r="BL243" s="10" t="s">
        <v>105</v>
      </c>
      <c r="BM243" s="108" t="s">
        <v>362</v>
      </c>
    </row>
    <row r="244" spans="2:65" s="1" customFormat="1" ht="29.25">
      <c r="B244" s="22"/>
      <c r="D244" s="110" t="s">
        <v>107</v>
      </c>
      <c r="F244" s="111" t="s">
        <v>361</v>
      </c>
      <c r="L244" s="22"/>
      <c r="M244" s="112"/>
      <c r="T244" s="46"/>
      <c r="AT244" s="10" t="s">
        <v>107</v>
      </c>
      <c r="AU244" s="10" t="s">
        <v>71</v>
      </c>
    </row>
    <row r="245" spans="2:65" s="1" customFormat="1" ht="49.15" customHeight="1">
      <c r="B245" s="22"/>
      <c r="C245" s="97" t="s">
        <v>363</v>
      </c>
      <c r="D245" s="97" t="s">
        <v>98</v>
      </c>
      <c r="E245" s="98" t="s">
        <v>364</v>
      </c>
      <c r="F245" s="99" t="s">
        <v>365</v>
      </c>
      <c r="G245" s="100" t="s">
        <v>101</v>
      </c>
      <c r="H245" s="101">
        <v>0</v>
      </c>
      <c r="I245" s="102">
        <v>23400</v>
      </c>
      <c r="J245" s="102">
        <f>ROUND(I245*H245,2)</f>
        <v>0</v>
      </c>
      <c r="K245" s="99" t="s">
        <v>102</v>
      </c>
      <c r="L245" s="103"/>
      <c r="M245" s="104" t="s">
        <v>1</v>
      </c>
      <c r="N245" s="105" t="s">
        <v>36</v>
      </c>
      <c r="O245" s="106">
        <v>0</v>
      </c>
      <c r="P245" s="106">
        <f>O245*H245</f>
        <v>0</v>
      </c>
      <c r="Q245" s="106">
        <v>0</v>
      </c>
      <c r="R245" s="106">
        <f>Q245*H245</f>
        <v>0</v>
      </c>
      <c r="S245" s="106">
        <v>0</v>
      </c>
      <c r="T245" s="107">
        <f>S245*H245</f>
        <v>0</v>
      </c>
      <c r="AR245" s="108" t="s">
        <v>103</v>
      </c>
      <c r="AT245" s="108" t="s">
        <v>98</v>
      </c>
      <c r="AU245" s="108" t="s">
        <v>71</v>
      </c>
      <c r="AY245" s="10" t="s">
        <v>104</v>
      </c>
      <c r="BE245" s="109">
        <f>IF(N245="základní",J245,0)</f>
        <v>0</v>
      </c>
      <c r="BF245" s="109">
        <f>IF(N245="snížená",J245,0)</f>
        <v>0</v>
      </c>
      <c r="BG245" s="109">
        <f>IF(N245="zákl. přenesená",J245,0)</f>
        <v>0</v>
      </c>
      <c r="BH245" s="109">
        <f>IF(N245="sníž. přenesená",J245,0)</f>
        <v>0</v>
      </c>
      <c r="BI245" s="109">
        <f>IF(N245="nulová",J245,0)</f>
        <v>0</v>
      </c>
      <c r="BJ245" s="10" t="s">
        <v>76</v>
      </c>
      <c r="BK245" s="109">
        <f>ROUND(I245*H245,2)</f>
        <v>0</v>
      </c>
      <c r="BL245" s="10" t="s">
        <v>105</v>
      </c>
      <c r="BM245" s="108" t="s">
        <v>366</v>
      </c>
    </row>
    <row r="246" spans="2:65" s="1" customFormat="1" ht="29.25">
      <c r="B246" s="22"/>
      <c r="D246" s="110" t="s">
        <v>107</v>
      </c>
      <c r="F246" s="111" t="s">
        <v>365</v>
      </c>
      <c r="L246" s="22"/>
      <c r="M246" s="112"/>
      <c r="T246" s="46"/>
      <c r="AT246" s="10" t="s">
        <v>107</v>
      </c>
      <c r="AU246" s="10" t="s">
        <v>71</v>
      </c>
    </row>
    <row r="247" spans="2:65" s="1" customFormat="1" ht="49.15" customHeight="1">
      <c r="B247" s="22"/>
      <c r="C247" s="97" t="s">
        <v>367</v>
      </c>
      <c r="D247" s="97" t="s">
        <v>98</v>
      </c>
      <c r="E247" s="98" t="s">
        <v>368</v>
      </c>
      <c r="F247" s="99" t="s">
        <v>369</v>
      </c>
      <c r="G247" s="100" t="s">
        <v>101</v>
      </c>
      <c r="H247" s="101">
        <v>0</v>
      </c>
      <c r="I247" s="102">
        <v>28000</v>
      </c>
      <c r="J247" s="102">
        <f>ROUND(I247*H247,2)</f>
        <v>0</v>
      </c>
      <c r="K247" s="99" t="s">
        <v>102</v>
      </c>
      <c r="L247" s="103"/>
      <c r="M247" s="104" t="s">
        <v>1</v>
      </c>
      <c r="N247" s="105" t="s">
        <v>36</v>
      </c>
      <c r="O247" s="106">
        <v>0</v>
      </c>
      <c r="P247" s="106">
        <f>O247*H247</f>
        <v>0</v>
      </c>
      <c r="Q247" s="106">
        <v>0</v>
      </c>
      <c r="R247" s="106">
        <f>Q247*H247</f>
        <v>0</v>
      </c>
      <c r="S247" s="106">
        <v>0</v>
      </c>
      <c r="T247" s="107">
        <f>S247*H247</f>
        <v>0</v>
      </c>
      <c r="AR247" s="108" t="s">
        <v>103</v>
      </c>
      <c r="AT247" s="108" t="s">
        <v>98</v>
      </c>
      <c r="AU247" s="108" t="s">
        <v>71</v>
      </c>
      <c r="AY247" s="10" t="s">
        <v>104</v>
      </c>
      <c r="BE247" s="109">
        <f>IF(N247="základní",J247,0)</f>
        <v>0</v>
      </c>
      <c r="BF247" s="109">
        <f>IF(N247="snížená",J247,0)</f>
        <v>0</v>
      </c>
      <c r="BG247" s="109">
        <f>IF(N247="zákl. přenesená",J247,0)</f>
        <v>0</v>
      </c>
      <c r="BH247" s="109">
        <f>IF(N247="sníž. přenesená",J247,0)</f>
        <v>0</v>
      </c>
      <c r="BI247" s="109">
        <f>IF(N247="nulová",J247,0)</f>
        <v>0</v>
      </c>
      <c r="BJ247" s="10" t="s">
        <v>76</v>
      </c>
      <c r="BK247" s="109">
        <f>ROUND(I247*H247,2)</f>
        <v>0</v>
      </c>
      <c r="BL247" s="10" t="s">
        <v>105</v>
      </c>
      <c r="BM247" s="108" t="s">
        <v>370</v>
      </c>
    </row>
    <row r="248" spans="2:65" s="1" customFormat="1" ht="29.25">
      <c r="B248" s="22"/>
      <c r="D248" s="110" t="s">
        <v>107</v>
      </c>
      <c r="F248" s="111" t="s">
        <v>369</v>
      </c>
      <c r="L248" s="22"/>
      <c r="M248" s="112"/>
      <c r="T248" s="46"/>
      <c r="AT248" s="10" t="s">
        <v>107</v>
      </c>
      <c r="AU248" s="10" t="s">
        <v>71</v>
      </c>
    </row>
    <row r="249" spans="2:65" s="1" customFormat="1" ht="55.5" customHeight="1">
      <c r="B249" s="22"/>
      <c r="C249" s="97" t="s">
        <v>371</v>
      </c>
      <c r="D249" s="97" t="s">
        <v>98</v>
      </c>
      <c r="E249" s="98" t="s">
        <v>372</v>
      </c>
      <c r="F249" s="99" t="s">
        <v>373</v>
      </c>
      <c r="G249" s="100" t="s">
        <v>101</v>
      </c>
      <c r="H249" s="101">
        <v>0</v>
      </c>
      <c r="I249" s="102">
        <v>9580</v>
      </c>
      <c r="J249" s="102">
        <f>ROUND(I249*H249,2)</f>
        <v>0</v>
      </c>
      <c r="K249" s="99" t="s">
        <v>102</v>
      </c>
      <c r="L249" s="103"/>
      <c r="M249" s="104" t="s">
        <v>1</v>
      </c>
      <c r="N249" s="105" t="s">
        <v>36</v>
      </c>
      <c r="O249" s="106">
        <v>0</v>
      </c>
      <c r="P249" s="106">
        <f>O249*H249</f>
        <v>0</v>
      </c>
      <c r="Q249" s="106">
        <v>0</v>
      </c>
      <c r="R249" s="106">
        <f>Q249*H249</f>
        <v>0</v>
      </c>
      <c r="S249" s="106">
        <v>0</v>
      </c>
      <c r="T249" s="107">
        <f>S249*H249</f>
        <v>0</v>
      </c>
      <c r="AR249" s="108" t="s">
        <v>103</v>
      </c>
      <c r="AT249" s="108" t="s">
        <v>98</v>
      </c>
      <c r="AU249" s="108" t="s">
        <v>71</v>
      </c>
      <c r="AY249" s="10" t="s">
        <v>104</v>
      </c>
      <c r="BE249" s="109">
        <f>IF(N249="základní",J249,0)</f>
        <v>0</v>
      </c>
      <c r="BF249" s="109">
        <f>IF(N249="snížená",J249,0)</f>
        <v>0</v>
      </c>
      <c r="BG249" s="109">
        <f>IF(N249="zákl. přenesená",J249,0)</f>
        <v>0</v>
      </c>
      <c r="BH249" s="109">
        <f>IF(N249="sníž. přenesená",J249,0)</f>
        <v>0</v>
      </c>
      <c r="BI249" s="109">
        <f>IF(N249="nulová",J249,0)</f>
        <v>0</v>
      </c>
      <c r="BJ249" s="10" t="s">
        <v>76</v>
      </c>
      <c r="BK249" s="109">
        <f>ROUND(I249*H249,2)</f>
        <v>0</v>
      </c>
      <c r="BL249" s="10" t="s">
        <v>105</v>
      </c>
      <c r="BM249" s="108" t="s">
        <v>374</v>
      </c>
    </row>
    <row r="250" spans="2:65" s="1" customFormat="1" ht="29.25">
      <c r="B250" s="22"/>
      <c r="D250" s="110" t="s">
        <v>107</v>
      </c>
      <c r="F250" s="111" t="s">
        <v>373</v>
      </c>
      <c r="L250" s="22"/>
      <c r="M250" s="112"/>
      <c r="T250" s="46"/>
      <c r="AT250" s="10" t="s">
        <v>107</v>
      </c>
      <c r="AU250" s="10" t="s">
        <v>71</v>
      </c>
    </row>
    <row r="251" spans="2:65" s="1" customFormat="1" ht="55.5" customHeight="1">
      <c r="B251" s="22"/>
      <c r="C251" s="97" t="s">
        <v>375</v>
      </c>
      <c r="D251" s="97" t="s">
        <v>98</v>
      </c>
      <c r="E251" s="98" t="s">
        <v>376</v>
      </c>
      <c r="F251" s="99" t="s">
        <v>377</v>
      </c>
      <c r="G251" s="100" t="s">
        <v>101</v>
      </c>
      <c r="H251" s="101">
        <v>0</v>
      </c>
      <c r="I251" s="102">
        <v>12000</v>
      </c>
      <c r="J251" s="102">
        <f>ROUND(I251*H251,2)</f>
        <v>0</v>
      </c>
      <c r="K251" s="99" t="s">
        <v>102</v>
      </c>
      <c r="L251" s="103"/>
      <c r="M251" s="104" t="s">
        <v>1</v>
      </c>
      <c r="N251" s="105" t="s">
        <v>36</v>
      </c>
      <c r="O251" s="106">
        <v>0</v>
      </c>
      <c r="P251" s="106">
        <f>O251*H251</f>
        <v>0</v>
      </c>
      <c r="Q251" s="106">
        <v>0</v>
      </c>
      <c r="R251" s="106">
        <f>Q251*H251</f>
        <v>0</v>
      </c>
      <c r="S251" s="106">
        <v>0</v>
      </c>
      <c r="T251" s="107">
        <f>S251*H251</f>
        <v>0</v>
      </c>
      <c r="AR251" s="108" t="s">
        <v>103</v>
      </c>
      <c r="AT251" s="108" t="s">
        <v>98</v>
      </c>
      <c r="AU251" s="108" t="s">
        <v>71</v>
      </c>
      <c r="AY251" s="10" t="s">
        <v>104</v>
      </c>
      <c r="BE251" s="109">
        <f>IF(N251="základní",J251,0)</f>
        <v>0</v>
      </c>
      <c r="BF251" s="109">
        <f>IF(N251="snížená",J251,0)</f>
        <v>0</v>
      </c>
      <c r="BG251" s="109">
        <f>IF(N251="zákl. přenesená",J251,0)</f>
        <v>0</v>
      </c>
      <c r="BH251" s="109">
        <f>IF(N251="sníž. přenesená",J251,0)</f>
        <v>0</v>
      </c>
      <c r="BI251" s="109">
        <f>IF(N251="nulová",J251,0)</f>
        <v>0</v>
      </c>
      <c r="BJ251" s="10" t="s">
        <v>76</v>
      </c>
      <c r="BK251" s="109">
        <f>ROUND(I251*H251,2)</f>
        <v>0</v>
      </c>
      <c r="BL251" s="10" t="s">
        <v>105</v>
      </c>
      <c r="BM251" s="108" t="s">
        <v>378</v>
      </c>
    </row>
    <row r="252" spans="2:65" s="1" customFormat="1" ht="29.25">
      <c r="B252" s="22"/>
      <c r="D252" s="110" t="s">
        <v>107</v>
      </c>
      <c r="F252" s="111" t="s">
        <v>377</v>
      </c>
      <c r="L252" s="22"/>
      <c r="M252" s="112"/>
      <c r="T252" s="46"/>
      <c r="AT252" s="10" t="s">
        <v>107</v>
      </c>
      <c r="AU252" s="10" t="s">
        <v>71</v>
      </c>
    </row>
    <row r="253" spans="2:65" s="1" customFormat="1" ht="55.5" customHeight="1">
      <c r="B253" s="22"/>
      <c r="C253" s="97" t="s">
        <v>379</v>
      </c>
      <c r="D253" s="97" t="s">
        <v>98</v>
      </c>
      <c r="E253" s="98" t="s">
        <v>380</v>
      </c>
      <c r="F253" s="99" t="s">
        <v>381</v>
      </c>
      <c r="G253" s="100" t="s">
        <v>101</v>
      </c>
      <c r="H253" s="101">
        <v>0</v>
      </c>
      <c r="I253" s="102">
        <v>12300</v>
      </c>
      <c r="J253" s="102">
        <f>ROUND(I253*H253,2)</f>
        <v>0</v>
      </c>
      <c r="K253" s="99" t="s">
        <v>102</v>
      </c>
      <c r="L253" s="103"/>
      <c r="M253" s="104" t="s">
        <v>1</v>
      </c>
      <c r="N253" s="105" t="s">
        <v>36</v>
      </c>
      <c r="O253" s="106">
        <v>0</v>
      </c>
      <c r="P253" s="106">
        <f>O253*H253</f>
        <v>0</v>
      </c>
      <c r="Q253" s="106">
        <v>0</v>
      </c>
      <c r="R253" s="106">
        <f>Q253*H253</f>
        <v>0</v>
      </c>
      <c r="S253" s="106">
        <v>0</v>
      </c>
      <c r="T253" s="107">
        <f>S253*H253</f>
        <v>0</v>
      </c>
      <c r="AR253" s="108" t="s">
        <v>103</v>
      </c>
      <c r="AT253" s="108" t="s">
        <v>98</v>
      </c>
      <c r="AU253" s="108" t="s">
        <v>71</v>
      </c>
      <c r="AY253" s="10" t="s">
        <v>104</v>
      </c>
      <c r="BE253" s="109">
        <f>IF(N253="základní",J253,0)</f>
        <v>0</v>
      </c>
      <c r="BF253" s="109">
        <f>IF(N253="snížená",J253,0)</f>
        <v>0</v>
      </c>
      <c r="BG253" s="109">
        <f>IF(N253="zákl. přenesená",J253,0)</f>
        <v>0</v>
      </c>
      <c r="BH253" s="109">
        <f>IF(N253="sníž. přenesená",J253,0)</f>
        <v>0</v>
      </c>
      <c r="BI253" s="109">
        <f>IF(N253="nulová",J253,0)</f>
        <v>0</v>
      </c>
      <c r="BJ253" s="10" t="s">
        <v>76</v>
      </c>
      <c r="BK253" s="109">
        <f>ROUND(I253*H253,2)</f>
        <v>0</v>
      </c>
      <c r="BL253" s="10" t="s">
        <v>105</v>
      </c>
      <c r="BM253" s="108" t="s">
        <v>382</v>
      </c>
    </row>
    <row r="254" spans="2:65" s="1" customFormat="1" ht="29.25">
      <c r="B254" s="22"/>
      <c r="D254" s="110" t="s">
        <v>107</v>
      </c>
      <c r="F254" s="111" t="s">
        <v>381</v>
      </c>
      <c r="L254" s="22"/>
      <c r="M254" s="112"/>
      <c r="T254" s="46"/>
      <c r="AT254" s="10" t="s">
        <v>107</v>
      </c>
      <c r="AU254" s="10" t="s">
        <v>71</v>
      </c>
    </row>
    <row r="255" spans="2:65" s="1" customFormat="1" ht="55.5" customHeight="1">
      <c r="B255" s="22"/>
      <c r="C255" s="97" t="s">
        <v>383</v>
      </c>
      <c r="D255" s="97" t="s">
        <v>98</v>
      </c>
      <c r="E255" s="98" t="s">
        <v>384</v>
      </c>
      <c r="F255" s="99" t="s">
        <v>385</v>
      </c>
      <c r="G255" s="100" t="s">
        <v>101</v>
      </c>
      <c r="H255" s="101">
        <v>0</v>
      </c>
      <c r="I255" s="102">
        <v>14100</v>
      </c>
      <c r="J255" s="102">
        <f>ROUND(I255*H255,2)</f>
        <v>0</v>
      </c>
      <c r="K255" s="99" t="s">
        <v>102</v>
      </c>
      <c r="L255" s="103"/>
      <c r="M255" s="104" t="s">
        <v>1</v>
      </c>
      <c r="N255" s="105" t="s">
        <v>36</v>
      </c>
      <c r="O255" s="106">
        <v>0</v>
      </c>
      <c r="P255" s="106">
        <f>O255*H255</f>
        <v>0</v>
      </c>
      <c r="Q255" s="106">
        <v>0</v>
      </c>
      <c r="R255" s="106">
        <f>Q255*H255</f>
        <v>0</v>
      </c>
      <c r="S255" s="106">
        <v>0</v>
      </c>
      <c r="T255" s="107">
        <f>S255*H255</f>
        <v>0</v>
      </c>
      <c r="AR255" s="108" t="s">
        <v>103</v>
      </c>
      <c r="AT255" s="108" t="s">
        <v>98</v>
      </c>
      <c r="AU255" s="108" t="s">
        <v>71</v>
      </c>
      <c r="AY255" s="10" t="s">
        <v>104</v>
      </c>
      <c r="BE255" s="109">
        <f>IF(N255="základní",J255,0)</f>
        <v>0</v>
      </c>
      <c r="BF255" s="109">
        <f>IF(N255="snížená",J255,0)</f>
        <v>0</v>
      </c>
      <c r="BG255" s="109">
        <f>IF(N255="zákl. přenesená",J255,0)</f>
        <v>0</v>
      </c>
      <c r="BH255" s="109">
        <f>IF(N255="sníž. přenesená",J255,0)</f>
        <v>0</v>
      </c>
      <c r="BI255" s="109">
        <f>IF(N255="nulová",J255,0)</f>
        <v>0</v>
      </c>
      <c r="BJ255" s="10" t="s">
        <v>76</v>
      </c>
      <c r="BK255" s="109">
        <f>ROUND(I255*H255,2)</f>
        <v>0</v>
      </c>
      <c r="BL255" s="10" t="s">
        <v>105</v>
      </c>
      <c r="BM255" s="108" t="s">
        <v>386</v>
      </c>
    </row>
    <row r="256" spans="2:65" s="1" customFormat="1" ht="29.25">
      <c r="B256" s="22"/>
      <c r="D256" s="110" t="s">
        <v>107</v>
      </c>
      <c r="F256" s="111" t="s">
        <v>385</v>
      </c>
      <c r="L256" s="22"/>
      <c r="M256" s="112"/>
      <c r="T256" s="46"/>
      <c r="AT256" s="10" t="s">
        <v>107</v>
      </c>
      <c r="AU256" s="10" t="s">
        <v>71</v>
      </c>
    </row>
    <row r="257" spans="2:65" s="1" customFormat="1" ht="55.5" customHeight="1">
      <c r="B257" s="22"/>
      <c r="C257" s="97" t="s">
        <v>387</v>
      </c>
      <c r="D257" s="97" t="s">
        <v>98</v>
      </c>
      <c r="E257" s="98" t="s">
        <v>388</v>
      </c>
      <c r="F257" s="99" t="s">
        <v>389</v>
      </c>
      <c r="G257" s="100" t="s">
        <v>101</v>
      </c>
      <c r="H257" s="101">
        <v>0</v>
      </c>
      <c r="I257" s="102">
        <v>15600</v>
      </c>
      <c r="J257" s="102">
        <f>ROUND(I257*H257,2)</f>
        <v>0</v>
      </c>
      <c r="K257" s="99" t="s">
        <v>102</v>
      </c>
      <c r="L257" s="103"/>
      <c r="M257" s="104" t="s">
        <v>1</v>
      </c>
      <c r="N257" s="105" t="s">
        <v>36</v>
      </c>
      <c r="O257" s="106">
        <v>0</v>
      </c>
      <c r="P257" s="106">
        <f>O257*H257</f>
        <v>0</v>
      </c>
      <c r="Q257" s="106">
        <v>0</v>
      </c>
      <c r="R257" s="106">
        <f>Q257*H257</f>
        <v>0</v>
      </c>
      <c r="S257" s="106">
        <v>0</v>
      </c>
      <c r="T257" s="107">
        <f>S257*H257</f>
        <v>0</v>
      </c>
      <c r="AR257" s="108" t="s">
        <v>103</v>
      </c>
      <c r="AT257" s="108" t="s">
        <v>98</v>
      </c>
      <c r="AU257" s="108" t="s">
        <v>71</v>
      </c>
      <c r="AY257" s="10" t="s">
        <v>104</v>
      </c>
      <c r="BE257" s="109">
        <f>IF(N257="základní",J257,0)</f>
        <v>0</v>
      </c>
      <c r="BF257" s="109">
        <f>IF(N257="snížená",J257,0)</f>
        <v>0</v>
      </c>
      <c r="BG257" s="109">
        <f>IF(N257="zákl. přenesená",J257,0)</f>
        <v>0</v>
      </c>
      <c r="BH257" s="109">
        <f>IF(N257="sníž. přenesená",J257,0)</f>
        <v>0</v>
      </c>
      <c r="BI257" s="109">
        <f>IF(N257="nulová",J257,0)</f>
        <v>0</v>
      </c>
      <c r="BJ257" s="10" t="s">
        <v>76</v>
      </c>
      <c r="BK257" s="109">
        <f>ROUND(I257*H257,2)</f>
        <v>0</v>
      </c>
      <c r="BL257" s="10" t="s">
        <v>105</v>
      </c>
      <c r="BM257" s="108" t="s">
        <v>390</v>
      </c>
    </row>
    <row r="258" spans="2:65" s="1" customFormat="1" ht="29.25">
      <c r="B258" s="22"/>
      <c r="D258" s="110" t="s">
        <v>107</v>
      </c>
      <c r="F258" s="111" t="s">
        <v>389</v>
      </c>
      <c r="L258" s="22"/>
      <c r="M258" s="112"/>
      <c r="T258" s="46"/>
      <c r="AT258" s="10" t="s">
        <v>107</v>
      </c>
      <c r="AU258" s="10" t="s">
        <v>71</v>
      </c>
    </row>
    <row r="259" spans="2:65" s="1" customFormat="1" ht="55.5" customHeight="1">
      <c r="B259" s="22"/>
      <c r="C259" s="97" t="s">
        <v>391</v>
      </c>
      <c r="D259" s="97" t="s">
        <v>98</v>
      </c>
      <c r="E259" s="98" t="s">
        <v>392</v>
      </c>
      <c r="F259" s="99" t="s">
        <v>393</v>
      </c>
      <c r="G259" s="100" t="s">
        <v>101</v>
      </c>
      <c r="H259" s="101">
        <v>0</v>
      </c>
      <c r="I259" s="102">
        <v>18300</v>
      </c>
      <c r="J259" s="102">
        <f>ROUND(I259*H259,2)</f>
        <v>0</v>
      </c>
      <c r="K259" s="99" t="s">
        <v>102</v>
      </c>
      <c r="L259" s="103"/>
      <c r="M259" s="104" t="s">
        <v>1</v>
      </c>
      <c r="N259" s="105" t="s">
        <v>36</v>
      </c>
      <c r="O259" s="106">
        <v>0</v>
      </c>
      <c r="P259" s="106">
        <f>O259*H259</f>
        <v>0</v>
      </c>
      <c r="Q259" s="106">
        <v>0</v>
      </c>
      <c r="R259" s="106">
        <f>Q259*H259</f>
        <v>0</v>
      </c>
      <c r="S259" s="106">
        <v>0</v>
      </c>
      <c r="T259" s="107">
        <f>S259*H259</f>
        <v>0</v>
      </c>
      <c r="AR259" s="108" t="s">
        <v>103</v>
      </c>
      <c r="AT259" s="108" t="s">
        <v>98</v>
      </c>
      <c r="AU259" s="108" t="s">
        <v>71</v>
      </c>
      <c r="AY259" s="10" t="s">
        <v>104</v>
      </c>
      <c r="BE259" s="109">
        <f>IF(N259="základní",J259,0)</f>
        <v>0</v>
      </c>
      <c r="BF259" s="109">
        <f>IF(N259="snížená",J259,0)</f>
        <v>0</v>
      </c>
      <c r="BG259" s="109">
        <f>IF(N259="zákl. přenesená",J259,0)</f>
        <v>0</v>
      </c>
      <c r="BH259" s="109">
        <f>IF(N259="sníž. přenesená",J259,0)</f>
        <v>0</v>
      </c>
      <c r="BI259" s="109">
        <f>IF(N259="nulová",J259,0)</f>
        <v>0</v>
      </c>
      <c r="BJ259" s="10" t="s">
        <v>76</v>
      </c>
      <c r="BK259" s="109">
        <f>ROUND(I259*H259,2)</f>
        <v>0</v>
      </c>
      <c r="BL259" s="10" t="s">
        <v>105</v>
      </c>
      <c r="BM259" s="108" t="s">
        <v>394</v>
      </c>
    </row>
    <row r="260" spans="2:65" s="1" customFormat="1" ht="29.25">
      <c r="B260" s="22"/>
      <c r="D260" s="110" t="s">
        <v>107</v>
      </c>
      <c r="F260" s="111" t="s">
        <v>393</v>
      </c>
      <c r="L260" s="22"/>
      <c r="M260" s="112"/>
      <c r="T260" s="46"/>
      <c r="AT260" s="10" t="s">
        <v>107</v>
      </c>
      <c r="AU260" s="10" t="s">
        <v>71</v>
      </c>
    </row>
    <row r="261" spans="2:65" s="1" customFormat="1" ht="55.5" customHeight="1">
      <c r="B261" s="22"/>
      <c r="C261" s="97" t="s">
        <v>395</v>
      </c>
      <c r="D261" s="97" t="s">
        <v>98</v>
      </c>
      <c r="E261" s="98" t="s">
        <v>396</v>
      </c>
      <c r="F261" s="99" t="s">
        <v>397</v>
      </c>
      <c r="G261" s="100" t="s">
        <v>101</v>
      </c>
      <c r="H261" s="101">
        <v>0</v>
      </c>
      <c r="I261" s="102">
        <v>24500</v>
      </c>
      <c r="J261" s="102">
        <f>ROUND(I261*H261,2)</f>
        <v>0</v>
      </c>
      <c r="K261" s="99" t="s">
        <v>102</v>
      </c>
      <c r="L261" s="103"/>
      <c r="M261" s="104" t="s">
        <v>1</v>
      </c>
      <c r="N261" s="105" t="s">
        <v>36</v>
      </c>
      <c r="O261" s="106">
        <v>0</v>
      </c>
      <c r="P261" s="106">
        <f>O261*H261</f>
        <v>0</v>
      </c>
      <c r="Q261" s="106">
        <v>0</v>
      </c>
      <c r="R261" s="106">
        <f>Q261*H261</f>
        <v>0</v>
      </c>
      <c r="S261" s="106">
        <v>0</v>
      </c>
      <c r="T261" s="107">
        <f>S261*H261</f>
        <v>0</v>
      </c>
      <c r="AR261" s="108" t="s">
        <v>103</v>
      </c>
      <c r="AT261" s="108" t="s">
        <v>98</v>
      </c>
      <c r="AU261" s="108" t="s">
        <v>71</v>
      </c>
      <c r="AY261" s="10" t="s">
        <v>104</v>
      </c>
      <c r="BE261" s="109">
        <f>IF(N261="základní",J261,0)</f>
        <v>0</v>
      </c>
      <c r="BF261" s="109">
        <f>IF(N261="snížená",J261,0)</f>
        <v>0</v>
      </c>
      <c r="BG261" s="109">
        <f>IF(N261="zákl. přenesená",J261,0)</f>
        <v>0</v>
      </c>
      <c r="BH261" s="109">
        <f>IF(N261="sníž. přenesená",J261,0)</f>
        <v>0</v>
      </c>
      <c r="BI261" s="109">
        <f>IF(N261="nulová",J261,0)</f>
        <v>0</v>
      </c>
      <c r="BJ261" s="10" t="s">
        <v>76</v>
      </c>
      <c r="BK261" s="109">
        <f>ROUND(I261*H261,2)</f>
        <v>0</v>
      </c>
      <c r="BL261" s="10" t="s">
        <v>105</v>
      </c>
      <c r="BM261" s="108" t="s">
        <v>398</v>
      </c>
    </row>
    <row r="262" spans="2:65" s="1" customFormat="1" ht="29.25">
      <c r="B262" s="22"/>
      <c r="D262" s="110" t="s">
        <v>107</v>
      </c>
      <c r="F262" s="111" t="s">
        <v>397</v>
      </c>
      <c r="L262" s="22"/>
      <c r="M262" s="112"/>
      <c r="T262" s="46"/>
      <c r="AT262" s="10" t="s">
        <v>107</v>
      </c>
      <c r="AU262" s="10" t="s">
        <v>71</v>
      </c>
    </row>
    <row r="263" spans="2:65" s="1" customFormat="1" ht="55.5" customHeight="1">
      <c r="B263" s="22"/>
      <c r="C263" s="97" t="s">
        <v>399</v>
      </c>
      <c r="D263" s="97" t="s">
        <v>98</v>
      </c>
      <c r="E263" s="98" t="s">
        <v>400</v>
      </c>
      <c r="F263" s="99" t="s">
        <v>401</v>
      </c>
      <c r="G263" s="100" t="s">
        <v>101</v>
      </c>
      <c r="H263" s="101">
        <v>0</v>
      </c>
      <c r="I263" s="102">
        <v>29700</v>
      </c>
      <c r="J263" s="102">
        <f>ROUND(I263*H263,2)</f>
        <v>0</v>
      </c>
      <c r="K263" s="99" t="s">
        <v>102</v>
      </c>
      <c r="L263" s="103"/>
      <c r="M263" s="104" t="s">
        <v>1</v>
      </c>
      <c r="N263" s="105" t="s">
        <v>36</v>
      </c>
      <c r="O263" s="106">
        <v>0</v>
      </c>
      <c r="P263" s="106">
        <f>O263*H263</f>
        <v>0</v>
      </c>
      <c r="Q263" s="106">
        <v>0</v>
      </c>
      <c r="R263" s="106">
        <f>Q263*H263</f>
        <v>0</v>
      </c>
      <c r="S263" s="106">
        <v>0</v>
      </c>
      <c r="T263" s="107">
        <f>S263*H263</f>
        <v>0</v>
      </c>
      <c r="AR263" s="108" t="s">
        <v>103</v>
      </c>
      <c r="AT263" s="108" t="s">
        <v>98</v>
      </c>
      <c r="AU263" s="108" t="s">
        <v>71</v>
      </c>
      <c r="AY263" s="10" t="s">
        <v>104</v>
      </c>
      <c r="BE263" s="109">
        <f>IF(N263="základní",J263,0)</f>
        <v>0</v>
      </c>
      <c r="BF263" s="109">
        <f>IF(N263="snížená",J263,0)</f>
        <v>0</v>
      </c>
      <c r="BG263" s="109">
        <f>IF(N263="zákl. přenesená",J263,0)</f>
        <v>0</v>
      </c>
      <c r="BH263" s="109">
        <f>IF(N263="sníž. přenesená",J263,0)</f>
        <v>0</v>
      </c>
      <c r="BI263" s="109">
        <f>IF(N263="nulová",J263,0)</f>
        <v>0</v>
      </c>
      <c r="BJ263" s="10" t="s">
        <v>76</v>
      </c>
      <c r="BK263" s="109">
        <f>ROUND(I263*H263,2)</f>
        <v>0</v>
      </c>
      <c r="BL263" s="10" t="s">
        <v>105</v>
      </c>
      <c r="BM263" s="108" t="s">
        <v>402</v>
      </c>
    </row>
    <row r="264" spans="2:65" s="1" customFormat="1" ht="29.25">
      <c r="B264" s="22"/>
      <c r="D264" s="110" t="s">
        <v>107</v>
      </c>
      <c r="F264" s="111" t="s">
        <v>401</v>
      </c>
      <c r="L264" s="22"/>
      <c r="M264" s="112"/>
      <c r="T264" s="46"/>
      <c r="AT264" s="10" t="s">
        <v>107</v>
      </c>
      <c r="AU264" s="10" t="s">
        <v>71</v>
      </c>
    </row>
    <row r="265" spans="2:65" s="1" customFormat="1" ht="44.25" customHeight="1">
      <c r="B265" s="22"/>
      <c r="C265" s="97" t="s">
        <v>403</v>
      </c>
      <c r="D265" s="97" t="s">
        <v>98</v>
      </c>
      <c r="E265" s="98" t="s">
        <v>404</v>
      </c>
      <c r="F265" s="99" t="s">
        <v>405</v>
      </c>
      <c r="G265" s="100" t="s">
        <v>101</v>
      </c>
      <c r="H265" s="101">
        <v>0</v>
      </c>
      <c r="I265" s="102">
        <v>14800</v>
      </c>
      <c r="J265" s="102">
        <f>ROUND(I265*H265,2)</f>
        <v>0</v>
      </c>
      <c r="K265" s="99" t="s">
        <v>102</v>
      </c>
      <c r="L265" s="103"/>
      <c r="M265" s="104" t="s">
        <v>1</v>
      </c>
      <c r="N265" s="105" t="s">
        <v>36</v>
      </c>
      <c r="O265" s="106">
        <v>0</v>
      </c>
      <c r="P265" s="106">
        <f>O265*H265</f>
        <v>0</v>
      </c>
      <c r="Q265" s="106">
        <v>0</v>
      </c>
      <c r="R265" s="106">
        <f>Q265*H265</f>
        <v>0</v>
      </c>
      <c r="S265" s="106">
        <v>0</v>
      </c>
      <c r="T265" s="107">
        <f>S265*H265</f>
        <v>0</v>
      </c>
      <c r="AR265" s="108" t="s">
        <v>103</v>
      </c>
      <c r="AT265" s="108" t="s">
        <v>98</v>
      </c>
      <c r="AU265" s="108" t="s">
        <v>71</v>
      </c>
      <c r="AY265" s="10" t="s">
        <v>104</v>
      </c>
      <c r="BE265" s="109">
        <f>IF(N265="základní",J265,0)</f>
        <v>0</v>
      </c>
      <c r="BF265" s="109">
        <f>IF(N265="snížená",J265,0)</f>
        <v>0</v>
      </c>
      <c r="BG265" s="109">
        <f>IF(N265="zákl. přenesená",J265,0)</f>
        <v>0</v>
      </c>
      <c r="BH265" s="109">
        <f>IF(N265="sníž. přenesená",J265,0)</f>
        <v>0</v>
      </c>
      <c r="BI265" s="109">
        <f>IF(N265="nulová",J265,0)</f>
        <v>0</v>
      </c>
      <c r="BJ265" s="10" t="s">
        <v>76</v>
      </c>
      <c r="BK265" s="109">
        <f>ROUND(I265*H265,2)</f>
        <v>0</v>
      </c>
      <c r="BL265" s="10" t="s">
        <v>105</v>
      </c>
      <c r="BM265" s="108" t="s">
        <v>406</v>
      </c>
    </row>
    <row r="266" spans="2:65" s="1" customFormat="1" ht="29.25">
      <c r="B266" s="22"/>
      <c r="D266" s="110" t="s">
        <v>107</v>
      </c>
      <c r="F266" s="111" t="s">
        <v>405</v>
      </c>
      <c r="L266" s="22"/>
      <c r="M266" s="112"/>
      <c r="T266" s="46"/>
      <c r="AT266" s="10" t="s">
        <v>107</v>
      </c>
      <c r="AU266" s="10" t="s">
        <v>71</v>
      </c>
    </row>
    <row r="267" spans="2:65" s="1" customFormat="1" ht="49.15" customHeight="1">
      <c r="B267" s="22"/>
      <c r="C267" s="97" t="s">
        <v>407</v>
      </c>
      <c r="D267" s="97" t="s">
        <v>98</v>
      </c>
      <c r="E267" s="98" t="s">
        <v>408</v>
      </c>
      <c r="F267" s="99" t="s">
        <v>409</v>
      </c>
      <c r="G267" s="100" t="s">
        <v>101</v>
      </c>
      <c r="H267" s="101">
        <v>0</v>
      </c>
      <c r="I267" s="102">
        <v>30300</v>
      </c>
      <c r="J267" s="102">
        <f>ROUND(I267*H267,2)</f>
        <v>0</v>
      </c>
      <c r="K267" s="99" t="s">
        <v>102</v>
      </c>
      <c r="L267" s="103"/>
      <c r="M267" s="104" t="s">
        <v>1</v>
      </c>
      <c r="N267" s="105" t="s">
        <v>36</v>
      </c>
      <c r="O267" s="106">
        <v>0</v>
      </c>
      <c r="P267" s="106">
        <f>O267*H267</f>
        <v>0</v>
      </c>
      <c r="Q267" s="106">
        <v>0</v>
      </c>
      <c r="R267" s="106">
        <f>Q267*H267</f>
        <v>0</v>
      </c>
      <c r="S267" s="106">
        <v>0</v>
      </c>
      <c r="T267" s="107">
        <f>S267*H267</f>
        <v>0</v>
      </c>
      <c r="AR267" s="108" t="s">
        <v>103</v>
      </c>
      <c r="AT267" s="108" t="s">
        <v>98</v>
      </c>
      <c r="AU267" s="108" t="s">
        <v>71</v>
      </c>
      <c r="AY267" s="10" t="s">
        <v>104</v>
      </c>
      <c r="BE267" s="109">
        <f>IF(N267="základní",J267,0)</f>
        <v>0</v>
      </c>
      <c r="BF267" s="109">
        <f>IF(N267="snížená",J267,0)</f>
        <v>0</v>
      </c>
      <c r="BG267" s="109">
        <f>IF(N267="zákl. přenesená",J267,0)</f>
        <v>0</v>
      </c>
      <c r="BH267" s="109">
        <f>IF(N267="sníž. přenesená",J267,0)</f>
        <v>0</v>
      </c>
      <c r="BI267" s="109">
        <f>IF(N267="nulová",J267,0)</f>
        <v>0</v>
      </c>
      <c r="BJ267" s="10" t="s">
        <v>76</v>
      </c>
      <c r="BK267" s="109">
        <f>ROUND(I267*H267,2)</f>
        <v>0</v>
      </c>
      <c r="BL267" s="10" t="s">
        <v>105</v>
      </c>
      <c r="BM267" s="108" t="s">
        <v>410</v>
      </c>
    </row>
    <row r="268" spans="2:65" s="1" customFormat="1" ht="29.25">
      <c r="B268" s="22"/>
      <c r="D268" s="110" t="s">
        <v>107</v>
      </c>
      <c r="F268" s="111" t="s">
        <v>409</v>
      </c>
      <c r="L268" s="22"/>
      <c r="M268" s="112"/>
      <c r="T268" s="46"/>
      <c r="AT268" s="10" t="s">
        <v>107</v>
      </c>
      <c r="AU268" s="10" t="s">
        <v>71</v>
      </c>
    </row>
    <row r="269" spans="2:65" s="1" customFormat="1" ht="49.15" customHeight="1">
      <c r="B269" s="22"/>
      <c r="C269" s="97" t="s">
        <v>411</v>
      </c>
      <c r="D269" s="97" t="s">
        <v>98</v>
      </c>
      <c r="E269" s="98" t="s">
        <v>412</v>
      </c>
      <c r="F269" s="99" t="s">
        <v>413</v>
      </c>
      <c r="G269" s="100" t="s">
        <v>101</v>
      </c>
      <c r="H269" s="101">
        <v>6</v>
      </c>
      <c r="I269" s="102">
        <v>6030</v>
      </c>
      <c r="J269" s="102">
        <f>ROUND(I269*H269,2)</f>
        <v>36180</v>
      </c>
      <c r="K269" s="99" t="s">
        <v>102</v>
      </c>
      <c r="L269" s="103"/>
      <c r="M269" s="104" t="s">
        <v>1</v>
      </c>
      <c r="N269" s="105" t="s">
        <v>36</v>
      </c>
      <c r="O269" s="106">
        <v>0</v>
      </c>
      <c r="P269" s="106">
        <f>O269*H269</f>
        <v>0</v>
      </c>
      <c r="Q269" s="106">
        <v>0</v>
      </c>
      <c r="R269" s="106">
        <f>Q269*H269</f>
        <v>0</v>
      </c>
      <c r="S269" s="106">
        <v>0</v>
      </c>
      <c r="T269" s="107">
        <f>S269*H269</f>
        <v>0</v>
      </c>
      <c r="AR269" s="108" t="s">
        <v>103</v>
      </c>
      <c r="AT269" s="108" t="s">
        <v>98</v>
      </c>
      <c r="AU269" s="108" t="s">
        <v>71</v>
      </c>
      <c r="AY269" s="10" t="s">
        <v>104</v>
      </c>
      <c r="BE269" s="109">
        <f>IF(N269="základní",J269,0)</f>
        <v>36180</v>
      </c>
      <c r="BF269" s="109">
        <f>IF(N269="snížená",J269,0)</f>
        <v>0</v>
      </c>
      <c r="BG269" s="109">
        <f>IF(N269="zákl. přenesená",J269,0)</f>
        <v>0</v>
      </c>
      <c r="BH269" s="109">
        <f>IF(N269="sníž. přenesená",J269,0)</f>
        <v>0</v>
      </c>
      <c r="BI269" s="109">
        <f>IF(N269="nulová",J269,0)</f>
        <v>0</v>
      </c>
      <c r="BJ269" s="10" t="s">
        <v>76</v>
      </c>
      <c r="BK269" s="109">
        <f>ROUND(I269*H269,2)</f>
        <v>36180</v>
      </c>
      <c r="BL269" s="10" t="s">
        <v>105</v>
      </c>
      <c r="BM269" s="108" t="s">
        <v>414</v>
      </c>
    </row>
    <row r="270" spans="2:65" s="1" customFormat="1" ht="29.25">
      <c r="B270" s="22"/>
      <c r="D270" s="110" t="s">
        <v>107</v>
      </c>
      <c r="F270" s="111" t="s">
        <v>413</v>
      </c>
      <c r="L270" s="22"/>
      <c r="M270" s="112"/>
      <c r="T270" s="46"/>
      <c r="AT270" s="10" t="s">
        <v>107</v>
      </c>
      <c r="AU270" s="10" t="s">
        <v>71</v>
      </c>
    </row>
    <row r="271" spans="2:65" s="1" customFormat="1" ht="49.15" customHeight="1">
      <c r="B271" s="22"/>
      <c r="C271" s="97" t="s">
        <v>415</v>
      </c>
      <c r="D271" s="97" t="s">
        <v>98</v>
      </c>
      <c r="E271" s="98" t="s">
        <v>416</v>
      </c>
      <c r="F271" s="99" t="s">
        <v>417</v>
      </c>
      <c r="G271" s="100" t="s">
        <v>101</v>
      </c>
      <c r="H271" s="101">
        <v>0</v>
      </c>
      <c r="I271" s="102">
        <v>6760</v>
      </c>
      <c r="J271" s="102">
        <f>ROUND(I271*H271,2)</f>
        <v>0</v>
      </c>
      <c r="K271" s="99" t="s">
        <v>102</v>
      </c>
      <c r="L271" s="103"/>
      <c r="M271" s="104" t="s">
        <v>1</v>
      </c>
      <c r="N271" s="105" t="s">
        <v>36</v>
      </c>
      <c r="O271" s="106">
        <v>0</v>
      </c>
      <c r="P271" s="106">
        <f>O271*H271</f>
        <v>0</v>
      </c>
      <c r="Q271" s="106">
        <v>0</v>
      </c>
      <c r="R271" s="106">
        <f>Q271*H271</f>
        <v>0</v>
      </c>
      <c r="S271" s="106">
        <v>0</v>
      </c>
      <c r="T271" s="107">
        <f>S271*H271</f>
        <v>0</v>
      </c>
      <c r="AR271" s="108" t="s">
        <v>103</v>
      </c>
      <c r="AT271" s="108" t="s">
        <v>98</v>
      </c>
      <c r="AU271" s="108" t="s">
        <v>71</v>
      </c>
      <c r="AY271" s="10" t="s">
        <v>104</v>
      </c>
      <c r="BE271" s="109">
        <f>IF(N271="základní",J271,0)</f>
        <v>0</v>
      </c>
      <c r="BF271" s="109">
        <f>IF(N271="snížená",J271,0)</f>
        <v>0</v>
      </c>
      <c r="BG271" s="109">
        <f>IF(N271="zákl. přenesená",J271,0)</f>
        <v>0</v>
      </c>
      <c r="BH271" s="109">
        <f>IF(N271="sníž. přenesená",J271,0)</f>
        <v>0</v>
      </c>
      <c r="BI271" s="109">
        <f>IF(N271="nulová",J271,0)</f>
        <v>0</v>
      </c>
      <c r="BJ271" s="10" t="s">
        <v>76</v>
      </c>
      <c r="BK271" s="109">
        <f>ROUND(I271*H271,2)</f>
        <v>0</v>
      </c>
      <c r="BL271" s="10" t="s">
        <v>105</v>
      </c>
      <c r="BM271" s="108" t="s">
        <v>418</v>
      </c>
    </row>
    <row r="272" spans="2:65" s="1" customFormat="1" ht="29.25">
      <c r="B272" s="22"/>
      <c r="D272" s="110" t="s">
        <v>107</v>
      </c>
      <c r="F272" s="111" t="s">
        <v>417</v>
      </c>
      <c r="L272" s="22"/>
      <c r="M272" s="112"/>
      <c r="T272" s="46"/>
      <c r="AT272" s="10" t="s">
        <v>107</v>
      </c>
      <c r="AU272" s="10" t="s">
        <v>71</v>
      </c>
    </row>
    <row r="273" spans="2:65" s="1" customFormat="1" ht="49.15" customHeight="1">
      <c r="B273" s="22"/>
      <c r="C273" s="97" t="s">
        <v>419</v>
      </c>
      <c r="D273" s="97" t="s">
        <v>98</v>
      </c>
      <c r="E273" s="98" t="s">
        <v>420</v>
      </c>
      <c r="F273" s="99" t="s">
        <v>421</v>
      </c>
      <c r="G273" s="100" t="s">
        <v>101</v>
      </c>
      <c r="H273" s="101">
        <v>0</v>
      </c>
      <c r="I273" s="102">
        <v>8130</v>
      </c>
      <c r="J273" s="102">
        <f>ROUND(I273*H273,2)</f>
        <v>0</v>
      </c>
      <c r="K273" s="99" t="s">
        <v>102</v>
      </c>
      <c r="L273" s="103"/>
      <c r="M273" s="104" t="s">
        <v>1</v>
      </c>
      <c r="N273" s="105" t="s">
        <v>36</v>
      </c>
      <c r="O273" s="106">
        <v>0</v>
      </c>
      <c r="P273" s="106">
        <f>O273*H273</f>
        <v>0</v>
      </c>
      <c r="Q273" s="106">
        <v>0</v>
      </c>
      <c r="R273" s="106">
        <f>Q273*H273</f>
        <v>0</v>
      </c>
      <c r="S273" s="106">
        <v>0</v>
      </c>
      <c r="T273" s="107">
        <f>S273*H273</f>
        <v>0</v>
      </c>
      <c r="AR273" s="108" t="s">
        <v>103</v>
      </c>
      <c r="AT273" s="108" t="s">
        <v>98</v>
      </c>
      <c r="AU273" s="108" t="s">
        <v>71</v>
      </c>
      <c r="AY273" s="10" t="s">
        <v>104</v>
      </c>
      <c r="BE273" s="109">
        <f>IF(N273="základní",J273,0)</f>
        <v>0</v>
      </c>
      <c r="BF273" s="109">
        <f>IF(N273="snížená",J273,0)</f>
        <v>0</v>
      </c>
      <c r="BG273" s="109">
        <f>IF(N273="zákl. přenesená",J273,0)</f>
        <v>0</v>
      </c>
      <c r="BH273" s="109">
        <f>IF(N273="sníž. přenesená",J273,0)</f>
        <v>0</v>
      </c>
      <c r="BI273" s="109">
        <f>IF(N273="nulová",J273,0)</f>
        <v>0</v>
      </c>
      <c r="BJ273" s="10" t="s">
        <v>76</v>
      </c>
      <c r="BK273" s="109">
        <f>ROUND(I273*H273,2)</f>
        <v>0</v>
      </c>
      <c r="BL273" s="10" t="s">
        <v>105</v>
      </c>
      <c r="BM273" s="108" t="s">
        <v>422</v>
      </c>
    </row>
    <row r="274" spans="2:65" s="1" customFormat="1" ht="29.25">
      <c r="B274" s="22"/>
      <c r="D274" s="110" t="s">
        <v>107</v>
      </c>
      <c r="F274" s="111" t="s">
        <v>421</v>
      </c>
      <c r="L274" s="22"/>
      <c r="M274" s="112"/>
      <c r="T274" s="46"/>
      <c r="AT274" s="10" t="s">
        <v>107</v>
      </c>
      <c r="AU274" s="10" t="s">
        <v>71</v>
      </c>
    </row>
    <row r="275" spans="2:65" s="1" customFormat="1" ht="49.15" customHeight="1">
      <c r="B275" s="22"/>
      <c r="C275" s="97" t="s">
        <v>423</v>
      </c>
      <c r="D275" s="97" t="s">
        <v>98</v>
      </c>
      <c r="E275" s="98" t="s">
        <v>424</v>
      </c>
      <c r="F275" s="99" t="s">
        <v>425</v>
      </c>
      <c r="G275" s="100" t="s">
        <v>101</v>
      </c>
      <c r="H275" s="101">
        <v>0</v>
      </c>
      <c r="I275" s="102">
        <v>8700</v>
      </c>
      <c r="J275" s="102">
        <f>ROUND(I275*H275,2)</f>
        <v>0</v>
      </c>
      <c r="K275" s="99" t="s">
        <v>102</v>
      </c>
      <c r="L275" s="103"/>
      <c r="M275" s="104" t="s">
        <v>1</v>
      </c>
      <c r="N275" s="105" t="s">
        <v>36</v>
      </c>
      <c r="O275" s="106">
        <v>0</v>
      </c>
      <c r="P275" s="106">
        <f>O275*H275</f>
        <v>0</v>
      </c>
      <c r="Q275" s="106">
        <v>0</v>
      </c>
      <c r="R275" s="106">
        <f>Q275*H275</f>
        <v>0</v>
      </c>
      <c r="S275" s="106">
        <v>0</v>
      </c>
      <c r="T275" s="107">
        <f>S275*H275</f>
        <v>0</v>
      </c>
      <c r="AR275" s="108" t="s">
        <v>103</v>
      </c>
      <c r="AT275" s="108" t="s">
        <v>98</v>
      </c>
      <c r="AU275" s="108" t="s">
        <v>71</v>
      </c>
      <c r="AY275" s="10" t="s">
        <v>104</v>
      </c>
      <c r="BE275" s="109">
        <f>IF(N275="základní",J275,0)</f>
        <v>0</v>
      </c>
      <c r="BF275" s="109">
        <f>IF(N275="snížená",J275,0)</f>
        <v>0</v>
      </c>
      <c r="BG275" s="109">
        <f>IF(N275="zákl. přenesená",J275,0)</f>
        <v>0</v>
      </c>
      <c r="BH275" s="109">
        <f>IF(N275="sníž. přenesená",J275,0)</f>
        <v>0</v>
      </c>
      <c r="BI275" s="109">
        <f>IF(N275="nulová",J275,0)</f>
        <v>0</v>
      </c>
      <c r="BJ275" s="10" t="s">
        <v>76</v>
      </c>
      <c r="BK275" s="109">
        <f>ROUND(I275*H275,2)</f>
        <v>0</v>
      </c>
      <c r="BL275" s="10" t="s">
        <v>105</v>
      </c>
      <c r="BM275" s="108" t="s">
        <v>426</v>
      </c>
    </row>
    <row r="276" spans="2:65" s="1" customFormat="1" ht="29.25">
      <c r="B276" s="22"/>
      <c r="D276" s="110" t="s">
        <v>107</v>
      </c>
      <c r="F276" s="111" t="s">
        <v>425</v>
      </c>
      <c r="L276" s="22"/>
      <c r="M276" s="112"/>
      <c r="T276" s="46"/>
      <c r="AT276" s="10" t="s">
        <v>107</v>
      </c>
      <c r="AU276" s="10" t="s">
        <v>71</v>
      </c>
    </row>
    <row r="277" spans="2:65" s="1" customFormat="1" ht="49.15" customHeight="1">
      <c r="B277" s="22"/>
      <c r="C277" s="97" t="s">
        <v>427</v>
      </c>
      <c r="D277" s="97" t="s">
        <v>98</v>
      </c>
      <c r="E277" s="98" t="s">
        <v>428</v>
      </c>
      <c r="F277" s="99" t="s">
        <v>429</v>
      </c>
      <c r="G277" s="100" t="s">
        <v>101</v>
      </c>
      <c r="H277" s="101">
        <v>0</v>
      </c>
      <c r="I277" s="102">
        <v>10800</v>
      </c>
      <c r="J277" s="102">
        <f>ROUND(I277*H277,2)</f>
        <v>0</v>
      </c>
      <c r="K277" s="99" t="s">
        <v>102</v>
      </c>
      <c r="L277" s="103"/>
      <c r="M277" s="104" t="s">
        <v>1</v>
      </c>
      <c r="N277" s="105" t="s">
        <v>36</v>
      </c>
      <c r="O277" s="106">
        <v>0</v>
      </c>
      <c r="P277" s="106">
        <f>O277*H277</f>
        <v>0</v>
      </c>
      <c r="Q277" s="106">
        <v>0</v>
      </c>
      <c r="R277" s="106">
        <f>Q277*H277</f>
        <v>0</v>
      </c>
      <c r="S277" s="106">
        <v>0</v>
      </c>
      <c r="T277" s="107">
        <f>S277*H277</f>
        <v>0</v>
      </c>
      <c r="AR277" s="108" t="s">
        <v>103</v>
      </c>
      <c r="AT277" s="108" t="s">
        <v>98</v>
      </c>
      <c r="AU277" s="108" t="s">
        <v>71</v>
      </c>
      <c r="AY277" s="10" t="s">
        <v>104</v>
      </c>
      <c r="BE277" s="109">
        <f>IF(N277="základní",J277,0)</f>
        <v>0</v>
      </c>
      <c r="BF277" s="109">
        <f>IF(N277="snížená",J277,0)</f>
        <v>0</v>
      </c>
      <c r="BG277" s="109">
        <f>IF(N277="zákl. přenesená",J277,0)</f>
        <v>0</v>
      </c>
      <c r="BH277" s="109">
        <f>IF(N277="sníž. přenesená",J277,0)</f>
        <v>0</v>
      </c>
      <c r="BI277" s="109">
        <f>IF(N277="nulová",J277,0)</f>
        <v>0</v>
      </c>
      <c r="BJ277" s="10" t="s">
        <v>76</v>
      </c>
      <c r="BK277" s="109">
        <f>ROUND(I277*H277,2)</f>
        <v>0</v>
      </c>
      <c r="BL277" s="10" t="s">
        <v>105</v>
      </c>
      <c r="BM277" s="108" t="s">
        <v>430</v>
      </c>
    </row>
    <row r="278" spans="2:65" s="1" customFormat="1" ht="29.25">
      <c r="B278" s="22"/>
      <c r="D278" s="110" t="s">
        <v>107</v>
      </c>
      <c r="F278" s="111" t="s">
        <v>429</v>
      </c>
      <c r="L278" s="22"/>
      <c r="M278" s="112"/>
      <c r="T278" s="46"/>
      <c r="AT278" s="10" t="s">
        <v>107</v>
      </c>
      <c r="AU278" s="10" t="s">
        <v>71</v>
      </c>
    </row>
    <row r="279" spans="2:65" s="1" customFormat="1" ht="49.15" customHeight="1">
      <c r="B279" s="22"/>
      <c r="C279" s="97" t="s">
        <v>431</v>
      </c>
      <c r="D279" s="97" t="s">
        <v>98</v>
      </c>
      <c r="E279" s="98" t="s">
        <v>432</v>
      </c>
      <c r="F279" s="99" t="s">
        <v>433</v>
      </c>
      <c r="G279" s="100" t="s">
        <v>101</v>
      </c>
      <c r="H279" s="101">
        <v>0</v>
      </c>
      <c r="I279" s="102">
        <v>12900</v>
      </c>
      <c r="J279" s="102">
        <f>ROUND(I279*H279,2)</f>
        <v>0</v>
      </c>
      <c r="K279" s="99" t="s">
        <v>102</v>
      </c>
      <c r="L279" s="103"/>
      <c r="M279" s="104" t="s">
        <v>1</v>
      </c>
      <c r="N279" s="105" t="s">
        <v>36</v>
      </c>
      <c r="O279" s="106">
        <v>0</v>
      </c>
      <c r="P279" s="106">
        <f>O279*H279</f>
        <v>0</v>
      </c>
      <c r="Q279" s="106">
        <v>0</v>
      </c>
      <c r="R279" s="106">
        <f>Q279*H279</f>
        <v>0</v>
      </c>
      <c r="S279" s="106">
        <v>0</v>
      </c>
      <c r="T279" s="107">
        <f>S279*H279</f>
        <v>0</v>
      </c>
      <c r="AR279" s="108" t="s">
        <v>103</v>
      </c>
      <c r="AT279" s="108" t="s">
        <v>98</v>
      </c>
      <c r="AU279" s="108" t="s">
        <v>71</v>
      </c>
      <c r="AY279" s="10" t="s">
        <v>104</v>
      </c>
      <c r="BE279" s="109">
        <f>IF(N279="základní",J279,0)</f>
        <v>0</v>
      </c>
      <c r="BF279" s="109">
        <f>IF(N279="snížená",J279,0)</f>
        <v>0</v>
      </c>
      <c r="BG279" s="109">
        <f>IF(N279="zákl. přenesená",J279,0)</f>
        <v>0</v>
      </c>
      <c r="BH279" s="109">
        <f>IF(N279="sníž. přenesená",J279,0)</f>
        <v>0</v>
      </c>
      <c r="BI279" s="109">
        <f>IF(N279="nulová",J279,0)</f>
        <v>0</v>
      </c>
      <c r="BJ279" s="10" t="s">
        <v>76</v>
      </c>
      <c r="BK279" s="109">
        <f>ROUND(I279*H279,2)</f>
        <v>0</v>
      </c>
      <c r="BL279" s="10" t="s">
        <v>105</v>
      </c>
      <c r="BM279" s="108" t="s">
        <v>434</v>
      </c>
    </row>
    <row r="280" spans="2:65" s="1" customFormat="1" ht="29.25">
      <c r="B280" s="22"/>
      <c r="D280" s="110" t="s">
        <v>107</v>
      </c>
      <c r="F280" s="111" t="s">
        <v>433</v>
      </c>
      <c r="L280" s="22"/>
      <c r="M280" s="112"/>
      <c r="T280" s="46"/>
      <c r="AT280" s="10" t="s">
        <v>107</v>
      </c>
      <c r="AU280" s="10" t="s">
        <v>71</v>
      </c>
    </row>
    <row r="281" spans="2:65" s="1" customFormat="1" ht="49.15" customHeight="1">
      <c r="B281" s="22"/>
      <c r="C281" s="97" t="s">
        <v>435</v>
      </c>
      <c r="D281" s="97" t="s">
        <v>98</v>
      </c>
      <c r="E281" s="98" t="s">
        <v>436</v>
      </c>
      <c r="F281" s="99" t="s">
        <v>437</v>
      </c>
      <c r="G281" s="100" t="s">
        <v>101</v>
      </c>
      <c r="H281" s="101">
        <v>0</v>
      </c>
      <c r="I281" s="102">
        <v>14500</v>
      </c>
      <c r="J281" s="102">
        <f>ROUND(I281*H281,2)</f>
        <v>0</v>
      </c>
      <c r="K281" s="99" t="s">
        <v>102</v>
      </c>
      <c r="L281" s="103"/>
      <c r="M281" s="104" t="s">
        <v>1</v>
      </c>
      <c r="N281" s="105" t="s">
        <v>36</v>
      </c>
      <c r="O281" s="106">
        <v>0</v>
      </c>
      <c r="P281" s="106">
        <f>O281*H281</f>
        <v>0</v>
      </c>
      <c r="Q281" s="106">
        <v>0</v>
      </c>
      <c r="R281" s="106">
        <f>Q281*H281</f>
        <v>0</v>
      </c>
      <c r="S281" s="106">
        <v>0</v>
      </c>
      <c r="T281" s="107">
        <f>S281*H281</f>
        <v>0</v>
      </c>
      <c r="AR281" s="108" t="s">
        <v>103</v>
      </c>
      <c r="AT281" s="108" t="s">
        <v>98</v>
      </c>
      <c r="AU281" s="108" t="s">
        <v>71</v>
      </c>
      <c r="AY281" s="10" t="s">
        <v>104</v>
      </c>
      <c r="BE281" s="109">
        <f>IF(N281="základní",J281,0)</f>
        <v>0</v>
      </c>
      <c r="BF281" s="109">
        <f>IF(N281="snížená",J281,0)</f>
        <v>0</v>
      </c>
      <c r="BG281" s="109">
        <f>IF(N281="zákl. přenesená",J281,0)</f>
        <v>0</v>
      </c>
      <c r="BH281" s="109">
        <f>IF(N281="sníž. přenesená",J281,0)</f>
        <v>0</v>
      </c>
      <c r="BI281" s="109">
        <f>IF(N281="nulová",J281,0)</f>
        <v>0</v>
      </c>
      <c r="BJ281" s="10" t="s">
        <v>76</v>
      </c>
      <c r="BK281" s="109">
        <f>ROUND(I281*H281,2)</f>
        <v>0</v>
      </c>
      <c r="BL281" s="10" t="s">
        <v>105</v>
      </c>
      <c r="BM281" s="108" t="s">
        <v>438</v>
      </c>
    </row>
    <row r="282" spans="2:65" s="1" customFormat="1" ht="29.25">
      <c r="B282" s="22"/>
      <c r="D282" s="110" t="s">
        <v>107</v>
      </c>
      <c r="F282" s="111" t="s">
        <v>437</v>
      </c>
      <c r="L282" s="22"/>
      <c r="M282" s="112"/>
      <c r="T282" s="46"/>
      <c r="AT282" s="10" t="s">
        <v>107</v>
      </c>
      <c r="AU282" s="10" t="s">
        <v>71</v>
      </c>
    </row>
    <row r="283" spans="2:65" s="1" customFormat="1" ht="49.15" customHeight="1">
      <c r="B283" s="22"/>
      <c r="C283" s="97" t="s">
        <v>439</v>
      </c>
      <c r="D283" s="97" t="s">
        <v>98</v>
      </c>
      <c r="E283" s="98" t="s">
        <v>440</v>
      </c>
      <c r="F283" s="99" t="s">
        <v>441</v>
      </c>
      <c r="G283" s="100" t="s">
        <v>101</v>
      </c>
      <c r="H283" s="101">
        <v>0</v>
      </c>
      <c r="I283" s="102">
        <v>17300</v>
      </c>
      <c r="J283" s="102">
        <f>ROUND(I283*H283,2)</f>
        <v>0</v>
      </c>
      <c r="K283" s="99" t="s">
        <v>102</v>
      </c>
      <c r="L283" s="103"/>
      <c r="M283" s="104" t="s">
        <v>1</v>
      </c>
      <c r="N283" s="105" t="s">
        <v>36</v>
      </c>
      <c r="O283" s="106">
        <v>0</v>
      </c>
      <c r="P283" s="106">
        <f>O283*H283</f>
        <v>0</v>
      </c>
      <c r="Q283" s="106">
        <v>0</v>
      </c>
      <c r="R283" s="106">
        <f>Q283*H283</f>
        <v>0</v>
      </c>
      <c r="S283" s="106">
        <v>0</v>
      </c>
      <c r="T283" s="107">
        <f>S283*H283</f>
        <v>0</v>
      </c>
      <c r="AR283" s="108" t="s">
        <v>103</v>
      </c>
      <c r="AT283" s="108" t="s">
        <v>98</v>
      </c>
      <c r="AU283" s="108" t="s">
        <v>71</v>
      </c>
      <c r="AY283" s="10" t="s">
        <v>104</v>
      </c>
      <c r="BE283" s="109">
        <f>IF(N283="základní",J283,0)</f>
        <v>0</v>
      </c>
      <c r="BF283" s="109">
        <f>IF(N283="snížená",J283,0)</f>
        <v>0</v>
      </c>
      <c r="BG283" s="109">
        <f>IF(N283="zákl. přenesená",J283,0)</f>
        <v>0</v>
      </c>
      <c r="BH283" s="109">
        <f>IF(N283="sníž. přenesená",J283,0)</f>
        <v>0</v>
      </c>
      <c r="BI283" s="109">
        <f>IF(N283="nulová",J283,0)</f>
        <v>0</v>
      </c>
      <c r="BJ283" s="10" t="s">
        <v>76</v>
      </c>
      <c r="BK283" s="109">
        <f>ROUND(I283*H283,2)</f>
        <v>0</v>
      </c>
      <c r="BL283" s="10" t="s">
        <v>105</v>
      </c>
      <c r="BM283" s="108" t="s">
        <v>442</v>
      </c>
    </row>
    <row r="284" spans="2:65" s="1" customFormat="1" ht="29.25">
      <c r="B284" s="22"/>
      <c r="D284" s="110" t="s">
        <v>107</v>
      </c>
      <c r="F284" s="111" t="s">
        <v>441</v>
      </c>
      <c r="L284" s="22"/>
      <c r="M284" s="112"/>
      <c r="T284" s="46"/>
      <c r="AT284" s="10" t="s">
        <v>107</v>
      </c>
      <c r="AU284" s="10" t="s">
        <v>71</v>
      </c>
    </row>
    <row r="285" spans="2:65" s="1" customFormat="1" ht="49.15" customHeight="1">
      <c r="B285" s="22"/>
      <c r="C285" s="97" t="s">
        <v>443</v>
      </c>
      <c r="D285" s="97" t="s">
        <v>98</v>
      </c>
      <c r="E285" s="98" t="s">
        <v>444</v>
      </c>
      <c r="F285" s="99" t="s">
        <v>445</v>
      </c>
      <c r="G285" s="100" t="s">
        <v>101</v>
      </c>
      <c r="H285" s="101">
        <v>24</v>
      </c>
      <c r="I285" s="102">
        <v>18400</v>
      </c>
      <c r="J285" s="102">
        <f>ROUND(I285*H285,2)</f>
        <v>441600</v>
      </c>
      <c r="K285" s="99" t="s">
        <v>102</v>
      </c>
      <c r="L285" s="103"/>
      <c r="M285" s="104" t="s">
        <v>1</v>
      </c>
      <c r="N285" s="105" t="s">
        <v>36</v>
      </c>
      <c r="O285" s="106">
        <v>0</v>
      </c>
      <c r="P285" s="106">
        <f>O285*H285</f>
        <v>0</v>
      </c>
      <c r="Q285" s="106">
        <v>0</v>
      </c>
      <c r="R285" s="106">
        <f>Q285*H285</f>
        <v>0</v>
      </c>
      <c r="S285" s="106">
        <v>0</v>
      </c>
      <c r="T285" s="107">
        <f>S285*H285</f>
        <v>0</v>
      </c>
      <c r="AR285" s="108" t="s">
        <v>103</v>
      </c>
      <c r="AT285" s="108" t="s">
        <v>98</v>
      </c>
      <c r="AU285" s="108" t="s">
        <v>71</v>
      </c>
      <c r="AY285" s="10" t="s">
        <v>104</v>
      </c>
      <c r="BE285" s="109">
        <f>IF(N285="základní",J285,0)</f>
        <v>441600</v>
      </c>
      <c r="BF285" s="109">
        <f>IF(N285="snížená",J285,0)</f>
        <v>0</v>
      </c>
      <c r="BG285" s="109">
        <f>IF(N285="zákl. přenesená",J285,0)</f>
        <v>0</v>
      </c>
      <c r="BH285" s="109">
        <f>IF(N285="sníž. přenesená",J285,0)</f>
        <v>0</v>
      </c>
      <c r="BI285" s="109">
        <f>IF(N285="nulová",J285,0)</f>
        <v>0</v>
      </c>
      <c r="BJ285" s="10" t="s">
        <v>76</v>
      </c>
      <c r="BK285" s="109">
        <f>ROUND(I285*H285,2)</f>
        <v>441600</v>
      </c>
      <c r="BL285" s="10" t="s">
        <v>105</v>
      </c>
      <c r="BM285" s="108" t="s">
        <v>446</v>
      </c>
    </row>
    <row r="286" spans="2:65" s="1" customFormat="1" ht="29.25">
      <c r="B286" s="22"/>
      <c r="D286" s="110" t="s">
        <v>107</v>
      </c>
      <c r="F286" s="111" t="s">
        <v>445</v>
      </c>
      <c r="L286" s="22"/>
      <c r="M286" s="112"/>
      <c r="T286" s="46"/>
      <c r="AT286" s="10" t="s">
        <v>107</v>
      </c>
      <c r="AU286" s="10" t="s">
        <v>71</v>
      </c>
    </row>
    <row r="287" spans="2:65" s="1" customFormat="1" ht="49.15" customHeight="1">
      <c r="B287" s="22"/>
      <c r="C287" s="97" t="s">
        <v>447</v>
      </c>
      <c r="D287" s="97" t="s">
        <v>98</v>
      </c>
      <c r="E287" s="98" t="s">
        <v>448</v>
      </c>
      <c r="F287" s="99" t="s">
        <v>449</v>
      </c>
      <c r="G287" s="100" t="s">
        <v>101</v>
      </c>
      <c r="H287" s="101">
        <v>0</v>
      </c>
      <c r="I287" s="102">
        <v>1440</v>
      </c>
      <c r="J287" s="102">
        <f>ROUND(I287*H287,2)</f>
        <v>0</v>
      </c>
      <c r="K287" s="99" t="s">
        <v>102</v>
      </c>
      <c r="L287" s="103"/>
      <c r="M287" s="104" t="s">
        <v>1</v>
      </c>
      <c r="N287" s="105" t="s">
        <v>36</v>
      </c>
      <c r="O287" s="106">
        <v>0</v>
      </c>
      <c r="P287" s="106">
        <f>O287*H287</f>
        <v>0</v>
      </c>
      <c r="Q287" s="106">
        <v>0</v>
      </c>
      <c r="R287" s="106">
        <f>Q287*H287</f>
        <v>0</v>
      </c>
      <c r="S287" s="106">
        <v>0</v>
      </c>
      <c r="T287" s="107">
        <f>S287*H287</f>
        <v>0</v>
      </c>
      <c r="AR287" s="108" t="s">
        <v>103</v>
      </c>
      <c r="AT287" s="108" t="s">
        <v>98</v>
      </c>
      <c r="AU287" s="108" t="s">
        <v>71</v>
      </c>
      <c r="AY287" s="10" t="s">
        <v>104</v>
      </c>
      <c r="BE287" s="109">
        <f>IF(N287="základní",J287,0)</f>
        <v>0</v>
      </c>
      <c r="BF287" s="109">
        <f>IF(N287="snížená",J287,0)</f>
        <v>0</v>
      </c>
      <c r="BG287" s="109">
        <f>IF(N287="zákl. přenesená",J287,0)</f>
        <v>0</v>
      </c>
      <c r="BH287" s="109">
        <f>IF(N287="sníž. přenesená",J287,0)</f>
        <v>0</v>
      </c>
      <c r="BI287" s="109">
        <f>IF(N287="nulová",J287,0)</f>
        <v>0</v>
      </c>
      <c r="BJ287" s="10" t="s">
        <v>76</v>
      </c>
      <c r="BK287" s="109">
        <f>ROUND(I287*H287,2)</f>
        <v>0</v>
      </c>
      <c r="BL287" s="10" t="s">
        <v>105</v>
      </c>
      <c r="BM287" s="108" t="s">
        <v>450</v>
      </c>
    </row>
    <row r="288" spans="2:65" s="1" customFormat="1" ht="29.25">
      <c r="B288" s="22"/>
      <c r="D288" s="110" t="s">
        <v>107</v>
      </c>
      <c r="F288" s="111" t="s">
        <v>449</v>
      </c>
      <c r="L288" s="22"/>
      <c r="M288" s="112"/>
      <c r="T288" s="46"/>
      <c r="AT288" s="10" t="s">
        <v>107</v>
      </c>
      <c r="AU288" s="10" t="s">
        <v>71</v>
      </c>
    </row>
    <row r="289" spans="2:65" s="1" customFormat="1" ht="49.15" customHeight="1">
      <c r="B289" s="22"/>
      <c r="C289" s="97" t="s">
        <v>451</v>
      </c>
      <c r="D289" s="97" t="s">
        <v>98</v>
      </c>
      <c r="E289" s="98" t="s">
        <v>452</v>
      </c>
      <c r="F289" s="99" t="s">
        <v>453</v>
      </c>
      <c r="G289" s="100" t="s">
        <v>101</v>
      </c>
      <c r="H289" s="101">
        <v>0</v>
      </c>
      <c r="I289" s="102">
        <v>1970</v>
      </c>
      <c r="J289" s="102">
        <f>ROUND(I289*H289,2)</f>
        <v>0</v>
      </c>
      <c r="K289" s="99" t="s">
        <v>102</v>
      </c>
      <c r="L289" s="103"/>
      <c r="M289" s="104" t="s">
        <v>1</v>
      </c>
      <c r="N289" s="105" t="s">
        <v>36</v>
      </c>
      <c r="O289" s="106">
        <v>0</v>
      </c>
      <c r="P289" s="106">
        <f>O289*H289</f>
        <v>0</v>
      </c>
      <c r="Q289" s="106">
        <v>0</v>
      </c>
      <c r="R289" s="106">
        <f>Q289*H289</f>
        <v>0</v>
      </c>
      <c r="S289" s="106">
        <v>0</v>
      </c>
      <c r="T289" s="107">
        <f>S289*H289</f>
        <v>0</v>
      </c>
      <c r="AR289" s="108" t="s">
        <v>103</v>
      </c>
      <c r="AT289" s="108" t="s">
        <v>98</v>
      </c>
      <c r="AU289" s="108" t="s">
        <v>71</v>
      </c>
      <c r="AY289" s="10" t="s">
        <v>104</v>
      </c>
      <c r="BE289" s="109">
        <f>IF(N289="základní",J289,0)</f>
        <v>0</v>
      </c>
      <c r="BF289" s="109">
        <f>IF(N289="snížená",J289,0)</f>
        <v>0</v>
      </c>
      <c r="BG289" s="109">
        <f>IF(N289="zákl. přenesená",J289,0)</f>
        <v>0</v>
      </c>
      <c r="BH289" s="109">
        <f>IF(N289="sníž. přenesená",J289,0)</f>
        <v>0</v>
      </c>
      <c r="BI289" s="109">
        <f>IF(N289="nulová",J289,0)</f>
        <v>0</v>
      </c>
      <c r="BJ289" s="10" t="s">
        <v>76</v>
      </c>
      <c r="BK289" s="109">
        <f>ROUND(I289*H289,2)</f>
        <v>0</v>
      </c>
      <c r="BL289" s="10" t="s">
        <v>105</v>
      </c>
      <c r="BM289" s="108" t="s">
        <v>454</v>
      </c>
    </row>
    <row r="290" spans="2:65" s="1" customFormat="1" ht="29.25">
      <c r="B290" s="22"/>
      <c r="D290" s="110" t="s">
        <v>107</v>
      </c>
      <c r="F290" s="111" t="s">
        <v>453</v>
      </c>
      <c r="L290" s="22"/>
      <c r="M290" s="112"/>
      <c r="T290" s="46"/>
      <c r="AT290" s="10" t="s">
        <v>107</v>
      </c>
      <c r="AU290" s="10" t="s">
        <v>71</v>
      </c>
    </row>
    <row r="291" spans="2:65" s="1" customFormat="1" ht="49.15" customHeight="1">
      <c r="B291" s="22"/>
      <c r="C291" s="97" t="s">
        <v>455</v>
      </c>
      <c r="D291" s="97" t="s">
        <v>98</v>
      </c>
      <c r="E291" s="98" t="s">
        <v>456</v>
      </c>
      <c r="F291" s="99" t="s">
        <v>457</v>
      </c>
      <c r="G291" s="100" t="s">
        <v>101</v>
      </c>
      <c r="H291" s="101">
        <v>0</v>
      </c>
      <c r="I291" s="102">
        <v>2870</v>
      </c>
      <c r="J291" s="102">
        <f>ROUND(I291*H291,2)</f>
        <v>0</v>
      </c>
      <c r="K291" s="99" t="s">
        <v>102</v>
      </c>
      <c r="L291" s="103"/>
      <c r="M291" s="104" t="s">
        <v>1</v>
      </c>
      <c r="N291" s="105" t="s">
        <v>36</v>
      </c>
      <c r="O291" s="106">
        <v>0</v>
      </c>
      <c r="P291" s="106">
        <f>O291*H291</f>
        <v>0</v>
      </c>
      <c r="Q291" s="106">
        <v>0</v>
      </c>
      <c r="R291" s="106">
        <f>Q291*H291</f>
        <v>0</v>
      </c>
      <c r="S291" s="106">
        <v>0</v>
      </c>
      <c r="T291" s="107">
        <f>S291*H291</f>
        <v>0</v>
      </c>
      <c r="AR291" s="108" t="s">
        <v>103</v>
      </c>
      <c r="AT291" s="108" t="s">
        <v>98</v>
      </c>
      <c r="AU291" s="108" t="s">
        <v>71</v>
      </c>
      <c r="AY291" s="10" t="s">
        <v>104</v>
      </c>
      <c r="BE291" s="109">
        <f>IF(N291="základní",J291,0)</f>
        <v>0</v>
      </c>
      <c r="BF291" s="109">
        <f>IF(N291="snížená",J291,0)</f>
        <v>0</v>
      </c>
      <c r="BG291" s="109">
        <f>IF(N291="zákl. přenesená",J291,0)</f>
        <v>0</v>
      </c>
      <c r="BH291" s="109">
        <f>IF(N291="sníž. přenesená",J291,0)</f>
        <v>0</v>
      </c>
      <c r="BI291" s="109">
        <f>IF(N291="nulová",J291,0)</f>
        <v>0</v>
      </c>
      <c r="BJ291" s="10" t="s">
        <v>76</v>
      </c>
      <c r="BK291" s="109">
        <f>ROUND(I291*H291,2)</f>
        <v>0</v>
      </c>
      <c r="BL291" s="10" t="s">
        <v>105</v>
      </c>
      <c r="BM291" s="108" t="s">
        <v>458</v>
      </c>
    </row>
    <row r="292" spans="2:65" s="1" customFormat="1" ht="29.25">
      <c r="B292" s="22"/>
      <c r="D292" s="110" t="s">
        <v>107</v>
      </c>
      <c r="F292" s="111" t="s">
        <v>457</v>
      </c>
      <c r="L292" s="22"/>
      <c r="M292" s="112"/>
      <c r="T292" s="46"/>
      <c r="AT292" s="10" t="s">
        <v>107</v>
      </c>
      <c r="AU292" s="10" t="s">
        <v>71</v>
      </c>
    </row>
    <row r="293" spans="2:65" s="1" customFormat="1" ht="49.15" customHeight="1">
      <c r="B293" s="22"/>
      <c r="C293" s="97" t="s">
        <v>459</v>
      </c>
      <c r="D293" s="97" t="s">
        <v>98</v>
      </c>
      <c r="E293" s="98" t="s">
        <v>460</v>
      </c>
      <c r="F293" s="99" t="s">
        <v>461</v>
      </c>
      <c r="G293" s="100" t="s">
        <v>101</v>
      </c>
      <c r="H293" s="101">
        <v>0</v>
      </c>
      <c r="I293" s="102">
        <v>3410</v>
      </c>
      <c r="J293" s="102">
        <f>ROUND(I293*H293,2)</f>
        <v>0</v>
      </c>
      <c r="K293" s="99" t="s">
        <v>102</v>
      </c>
      <c r="L293" s="103"/>
      <c r="M293" s="104" t="s">
        <v>1</v>
      </c>
      <c r="N293" s="105" t="s">
        <v>36</v>
      </c>
      <c r="O293" s="106">
        <v>0</v>
      </c>
      <c r="P293" s="106">
        <f>O293*H293</f>
        <v>0</v>
      </c>
      <c r="Q293" s="106">
        <v>0</v>
      </c>
      <c r="R293" s="106">
        <f>Q293*H293</f>
        <v>0</v>
      </c>
      <c r="S293" s="106">
        <v>0</v>
      </c>
      <c r="T293" s="107">
        <f>S293*H293</f>
        <v>0</v>
      </c>
      <c r="AR293" s="108" t="s">
        <v>103</v>
      </c>
      <c r="AT293" s="108" t="s">
        <v>98</v>
      </c>
      <c r="AU293" s="108" t="s">
        <v>71</v>
      </c>
      <c r="AY293" s="10" t="s">
        <v>104</v>
      </c>
      <c r="BE293" s="109">
        <f>IF(N293="základní",J293,0)</f>
        <v>0</v>
      </c>
      <c r="BF293" s="109">
        <f>IF(N293="snížená",J293,0)</f>
        <v>0</v>
      </c>
      <c r="BG293" s="109">
        <f>IF(N293="zákl. přenesená",J293,0)</f>
        <v>0</v>
      </c>
      <c r="BH293" s="109">
        <f>IF(N293="sníž. přenesená",J293,0)</f>
        <v>0</v>
      </c>
      <c r="BI293" s="109">
        <f>IF(N293="nulová",J293,0)</f>
        <v>0</v>
      </c>
      <c r="BJ293" s="10" t="s">
        <v>76</v>
      </c>
      <c r="BK293" s="109">
        <f>ROUND(I293*H293,2)</f>
        <v>0</v>
      </c>
      <c r="BL293" s="10" t="s">
        <v>105</v>
      </c>
      <c r="BM293" s="108" t="s">
        <v>462</v>
      </c>
    </row>
    <row r="294" spans="2:65" s="1" customFormat="1" ht="29.25">
      <c r="B294" s="22"/>
      <c r="D294" s="110" t="s">
        <v>107</v>
      </c>
      <c r="F294" s="111" t="s">
        <v>461</v>
      </c>
      <c r="L294" s="22"/>
      <c r="M294" s="112"/>
      <c r="T294" s="46"/>
      <c r="AT294" s="10" t="s">
        <v>107</v>
      </c>
      <c r="AU294" s="10" t="s">
        <v>71</v>
      </c>
    </row>
    <row r="295" spans="2:65" s="1" customFormat="1" ht="49.15" customHeight="1">
      <c r="B295" s="22"/>
      <c r="C295" s="97" t="s">
        <v>463</v>
      </c>
      <c r="D295" s="97" t="s">
        <v>98</v>
      </c>
      <c r="E295" s="98" t="s">
        <v>464</v>
      </c>
      <c r="F295" s="99" t="s">
        <v>465</v>
      </c>
      <c r="G295" s="100" t="s">
        <v>101</v>
      </c>
      <c r="H295" s="101">
        <v>0</v>
      </c>
      <c r="I295" s="102">
        <v>5310</v>
      </c>
      <c r="J295" s="102">
        <f>ROUND(I295*H295,2)</f>
        <v>0</v>
      </c>
      <c r="K295" s="99" t="s">
        <v>102</v>
      </c>
      <c r="L295" s="103"/>
      <c r="M295" s="104" t="s">
        <v>1</v>
      </c>
      <c r="N295" s="105" t="s">
        <v>36</v>
      </c>
      <c r="O295" s="106">
        <v>0</v>
      </c>
      <c r="P295" s="106">
        <f>O295*H295</f>
        <v>0</v>
      </c>
      <c r="Q295" s="106">
        <v>0</v>
      </c>
      <c r="R295" s="106">
        <f>Q295*H295</f>
        <v>0</v>
      </c>
      <c r="S295" s="106">
        <v>0</v>
      </c>
      <c r="T295" s="107">
        <f>S295*H295</f>
        <v>0</v>
      </c>
      <c r="AR295" s="108" t="s">
        <v>103</v>
      </c>
      <c r="AT295" s="108" t="s">
        <v>98</v>
      </c>
      <c r="AU295" s="108" t="s">
        <v>71</v>
      </c>
      <c r="AY295" s="10" t="s">
        <v>104</v>
      </c>
      <c r="BE295" s="109">
        <f>IF(N295="základní",J295,0)</f>
        <v>0</v>
      </c>
      <c r="BF295" s="109">
        <f>IF(N295="snížená",J295,0)</f>
        <v>0</v>
      </c>
      <c r="BG295" s="109">
        <f>IF(N295="zákl. přenesená",J295,0)</f>
        <v>0</v>
      </c>
      <c r="BH295" s="109">
        <f>IF(N295="sníž. přenesená",J295,0)</f>
        <v>0</v>
      </c>
      <c r="BI295" s="109">
        <f>IF(N295="nulová",J295,0)</f>
        <v>0</v>
      </c>
      <c r="BJ295" s="10" t="s">
        <v>76</v>
      </c>
      <c r="BK295" s="109">
        <f>ROUND(I295*H295,2)</f>
        <v>0</v>
      </c>
      <c r="BL295" s="10" t="s">
        <v>105</v>
      </c>
      <c r="BM295" s="108" t="s">
        <v>466</v>
      </c>
    </row>
    <row r="296" spans="2:65" s="1" customFormat="1" ht="29.25">
      <c r="B296" s="22"/>
      <c r="D296" s="110" t="s">
        <v>107</v>
      </c>
      <c r="F296" s="111" t="s">
        <v>465</v>
      </c>
      <c r="L296" s="22"/>
      <c r="M296" s="112"/>
      <c r="T296" s="46"/>
      <c r="AT296" s="10" t="s">
        <v>107</v>
      </c>
      <c r="AU296" s="10" t="s">
        <v>71</v>
      </c>
    </row>
    <row r="297" spans="2:65" s="1" customFormat="1" ht="49.15" customHeight="1">
      <c r="B297" s="22"/>
      <c r="C297" s="97" t="s">
        <v>467</v>
      </c>
      <c r="D297" s="97" t="s">
        <v>98</v>
      </c>
      <c r="E297" s="98" t="s">
        <v>468</v>
      </c>
      <c r="F297" s="99" t="s">
        <v>469</v>
      </c>
      <c r="G297" s="100" t="s">
        <v>101</v>
      </c>
      <c r="H297" s="101">
        <v>0</v>
      </c>
      <c r="I297" s="102">
        <v>16800</v>
      </c>
      <c r="J297" s="102">
        <f>ROUND(I297*H297,2)</f>
        <v>0</v>
      </c>
      <c r="K297" s="99" t="s">
        <v>102</v>
      </c>
      <c r="L297" s="103"/>
      <c r="M297" s="104" t="s">
        <v>1</v>
      </c>
      <c r="N297" s="105" t="s">
        <v>36</v>
      </c>
      <c r="O297" s="106">
        <v>0</v>
      </c>
      <c r="P297" s="106">
        <f>O297*H297</f>
        <v>0</v>
      </c>
      <c r="Q297" s="106">
        <v>0</v>
      </c>
      <c r="R297" s="106">
        <f>Q297*H297</f>
        <v>0</v>
      </c>
      <c r="S297" s="106">
        <v>0</v>
      </c>
      <c r="T297" s="107">
        <f>S297*H297</f>
        <v>0</v>
      </c>
      <c r="AR297" s="108" t="s">
        <v>103</v>
      </c>
      <c r="AT297" s="108" t="s">
        <v>98</v>
      </c>
      <c r="AU297" s="108" t="s">
        <v>71</v>
      </c>
      <c r="AY297" s="10" t="s">
        <v>104</v>
      </c>
      <c r="BE297" s="109">
        <f>IF(N297="základní",J297,0)</f>
        <v>0</v>
      </c>
      <c r="BF297" s="109">
        <f>IF(N297="snížená",J297,0)</f>
        <v>0</v>
      </c>
      <c r="BG297" s="109">
        <f>IF(N297="zákl. přenesená",J297,0)</f>
        <v>0</v>
      </c>
      <c r="BH297" s="109">
        <f>IF(N297="sníž. přenesená",J297,0)</f>
        <v>0</v>
      </c>
      <c r="BI297" s="109">
        <f>IF(N297="nulová",J297,0)</f>
        <v>0</v>
      </c>
      <c r="BJ297" s="10" t="s">
        <v>76</v>
      </c>
      <c r="BK297" s="109">
        <f>ROUND(I297*H297,2)</f>
        <v>0</v>
      </c>
      <c r="BL297" s="10" t="s">
        <v>105</v>
      </c>
      <c r="BM297" s="108" t="s">
        <v>470</v>
      </c>
    </row>
    <row r="298" spans="2:65" s="1" customFormat="1" ht="29.25">
      <c r="B298" s="22"/>
      <c r="D298" s="110" t="s">
        <v>107</v>
      </c>
      <c r="F298" s="111" t="s">
        <v>469</v>
      </c>
      <c r="L298" s="22"/>
      <c r="M298" s="112"/>
      <c r="T298" s="46"/>
      <c r="AT298" s="10" t="s">
        <v>107</v>
      </c>
      <c r="AU298" s="10" t="s">
        <v>71</v>
      </c>
    </row>
    <row r="299" spans="2:65" s="1" customFormat="1" ht="49.15" customHeight="1">
      <c r="B299" s="22"/>
      <c r="C299" s="97" t="s">
        <v>471</v>
      </c>
      <c r="D299" s="97" t="s">
        <v>98</v>
      </c>
      <c r="E299" s="98" t="s">
        <v>472</v>
      </c>
      <c r="F299" s="99" t="s">
        <v>473</v>
      </c>
      <c r="G299" s="100" t="s">
        <v>101</v>
      </c>
      <c r="H299" s="101">
        <v>0</v>
      </c>
      <c r="I299" s="102">
        <v>17200</v>
      </c>
      <c r="J299" s="102">
        <f>ROUND(I299*H299,2)</f>
        <v>0</v>
      </c>
      <c r="K299" s="99" t="s">
        <v>102</v>
      </c>
      <c r="L299" s="103"/>
      <c r="M299" s="104" t="s">
        <v>1</v>
      </c>
      <c r="N299" s="105" t="s">
        <v>36</v>
      </c>
      <c r="O299" s="106">
        <v>0</v>
      </c>
      <c r="P299" s="106">
        <f>O299*H299</f>
        <v>0</v>
      </c>
      <c r="Q299" s="106">
        <v>0</v>
      </c>
      <c r="R299" s="106">
        <f>Q299*H299</f>
        <v>0</v>
      </c>
      <c r="S299" s="106">
        <v>0</v>
      </c>
      <c r="T299" s="107">
        <f>S299*H299</f>
        <v>0</v>
      </c>
      <c r="AR299" s="108" t="s">
        <v>103</v>
      </c>
      <c r="AT299" s="108" t="s">
        <v>98</v>
      </c>
      <c r="AU299" s="108" t="s">
        <v>71</v>
      </c>
      <c r="AY299" s="10" t="s">
        <v>104</v>
      </c>
      <c r="BE299" s="109">
        <f>IF(N299="základní",J299,0)</f>
        <v>0</v>
      </c>
      <c r="BF299" s="109">
        <f>IF(N299="snížená",J299,0)</f>
        <v>0</v>
      </c>
      <c r="BG299" s="109">
        <f>IF(N299="zákl. přenesená",J299,0)</f>
        <v>0</v>
      </c>
      <c r="BH299" s="109">
        <f>IF(N299="sníž. přenesená",J299,0)</f>
        <v>0</v>
      </c>
      <c r="BI299" s="109">
        <f>IF(N299="nulová",J299,0)</f>
        <v>0</v>
      </c>
      <c r="BJ299" s="10" t="s">
        <v>76</v>
      </c>
      <c r="BK299" s="109">
        <f>ROUND(I299*H299,2)</f>
        <v>0</v>
      </c>
      <c r="BL299" s="10" t="s">
        <v>105</v>
      </c>
      <c r="BM299" s="108" t="s">
        <v>474</v>
      </c>
    </row>
    <row r="300" spans="2:65" s="1" customFormat="1" ht="29.25">
      <c r="B300" s="22"/>
      <c r="D300" s="110" t="s">
        <v>107</v>
      </c>
      <c r="F300" s="111" t="s">
        <v>473</v>
      </c>
      <c r="L300" s="22"/>
      <c r="M300" s="112"/>
      <c r="T300" s="46"/>
      <c r="AT300" s="10" t="s">
        <v>107</v>
      </c>
      <c r="AU300" s="10" t="s">
        <v>71</v>
      </c>
    </row>
    <row r="301" spans="2:65" s="1" customFormat="1" ht="49.15" customHeight="1">
      <c r="B301" s="22"/>
      <c r="C301" s="97" t="s">
        <v>475</v>
      </c>
      <c r="D301" s="97" t="s">
        <v>98</v>
      </c>
      <c r="E301" s="98" t="s">
        <v>476</v>
      </c>
      <c r="F301" s="99" t="s">
        <v>477</v>
      </c>
      <c r="G301" s="100" t="s">
        <v>101</v>
      </c>
      <c r="H301" s="101">
        <v>0</v>
      </c>
      <c r="I301" s="102">
        <v>21500</v>
      </c>
      <c r="J301" s="102">
        <f>ROUND(I301*H301,2)</f>
        <v>0</v>
      </c>
      <c r="K301" s="99" t="s">
        <v>102</v>
      </c>
      <c r="L301" s="103"/>
      <c r="M301" s="104" t="s">
        <v>1</v>
      </c>
      <c r="N301" s="105" t="s">
        <v>36</v>
      </c>
      <c r="O301" s="106">
        <v>0</v>
      </c>
      <c r="P301" s="106">
        <f>O301*H301</f>
        <v>0</v>
      </c>
      <c r="Q301" s="106">
        <v>0</v>
      </c>
      <c r="R301" s="106">
        <f>Q301*H301</f>
        <v>0</v>
      </c>
      <c r="S301" s="106">
        <v>0</v>
      </c>
      <c r="T301" s="107">
        <f>S301*H301</f>
        <v>0</v>
      </c>
      <c r="AR301" s="108" t="s">
        <v>103</v>
      </c>
      <c r="AT301" s="108" t="s">
        <v>98</v>
      </c>
      <c r="AU301" s="108" t="s">
        <v>71</v>
      </c>
      <c r="AY301" s="10" t="s">
        <v>104</v>
      </c>
      <c r="BE301" s="109">
        <f>IF(N301="základní",J301,0)</f>
        <v>0</v>
      </c>
      <c r="BF301" s="109">
        <f>IF(N301="snížená",J301,0)</f>
        <v>0</v>
      </c>
      <c r="BG301" s="109">
        <f>IF(N301="zákl. přenesená",J301,0)</f>
        <v>0</v>
      </c>
      <c r="BH301" s="109">
        <f>IF(N301="sníž. přenesená",J301,0)</f>
        <v>0</v>
      </c>
      <c r="BI301" s="109">
        <f>IF(N301="nulová",J301,0)</f>
        <v>0</v>
      </c>
      <c r="BJ301" s="10" t="s">
        <v>76</v>
      </c>
      <c r="BK301" s="109">
        <f>ROUND(I301*H301,2)</f>
        <v>0</v>
      </c>
      <c r="BL301" s="10" t="s">
        <v>105</v>
      </c>
      <c r="BM301" s="108" t="s">
        <v>478</v>
      </c>
    </row>
    <row r="302" spans="2:65" s="1" customFormat="1" ht="29.25">
      <c r="B302" s="22"/>
      <c r="D302" s="110" t="s">
        <v>107</v>
      </c>
      <c r="F302" s="111" t="s">
        <v>477</v>
      </c>
      <c r="L302" s="22"/>
      <c r="M302" s="112"/>
      <c r="T302" s="46"/>
      <c r="AT302" s="10" t="s">
        <v>107</v>
      </c>
      <c r="AU302" s="10" t="s">
        <v>71</v>
      </c>
    </row>
    <row r="303" spans="2:65" s="1" customFormat="1" ht="49.15" customHeight="1">
      <c r="B303" s="22"/>
      <c r="C303" s="97" t="s">
        <v>479</v>
      </c>
      <c r="D303" s="97" t="s">
        <v>98</v>
      </c>
      <c r="E303" s="98" t="s">
        <v>480</v>
      </c>
      <c r="F303" s="99" t="s">
        <v>481</v>
      </c>
      <c r="G303" s="100" t="s">
        <v>101</v>
      </c>
      <c r="H303" s="101">
        <v>160</v>
      </c>
      <c r="I303" s="102">
        <v>24200</v>
      </c>
      <c r="J303" s="102">
        <f>ROUND(I303*H303,2)</f>
        <v>3872000</v>
      </c>
      <c r="K303" s="99" t="s">
        <v>102</v>
      </c>
      <c r="L303" s="103"/>
      <c r="M303" s="104" t="s">
        <v>1</v>
      </c>
      <c r="N303" s="105" t="s">
        <v>36</v>
      </c>
      <c r="O303" s="106">
        <v>0</v>
      </c>
      <c r="P303" s="106">
        <f>O303*H303</f>
        <v>0</v>
      </c>
      <c r="Q303" s="106">
        <v>0</v>
      </c>
      <c r="R303" s="106">
        <f>Q303*H303</f>
        <v>0</v>
      </c>
      <c r="S303" s="106">
        <v>0</v>
      </c>
      <c r="T303" s="107">
        <f>S303*H303</f>
        <v>0</v>
      </c>
      <c r="AR303" s="108" t="s">
        <v>103</v>
      </c>
      <c r="AT303" s="108" t="s">
        <v>98</v>
      </c>
      <c r="AU303" s="108" t="s">
        <v>71</v>
      </c>
      <c r="AY303" s="10" t="s">
        <v>104</v>
      </c>
      <c r="BE303" s="109">
        <f>IF(N303="základní",J303,0)</f>
        <v>3872000</v>
      </c>
      <c r="BF303" s="109">
        <f>IF(N303="snížená",J303,0)</f>
        <v>0</v>
      </c>
      <c r="BG303" s="109">
        <f>IF(N303="zákl. přenesená",J303,0)</f>
        <v>0</v>
      </c>
      <c r="BH303" s="109">
        <f>IF(N303="sníž. přenesená",J303,0)</f>
        <v>0</v>
      </c>
      <c r="BI303" s="109">
        <f>IF(N303="nulová",J303,0)</f>
        <v>0</v>
      </c>
      <c r="BJ303" s="10" t="s">
        <v>76</v>
      </c>
      <c r="BK303" s="109">
        <f>ROUND(I303*H303,2)</f>
        <v>3872000</v>
      </c>
      <c r="BL303" s="10" t="s">
        <v>105</v>
      </c>
      <c r="BM303" s="108" t="s">
        <v>482</v>
      </c>
    </row>
    <row r="304" spans="2:65" s="1" customFormat="1" ht="29.25">
      <c r="B304" s="22"/>
      <c r="D304" s="110" t="s">
        <v>107</v>
      </c>
      <c r="F304" s="111" t="s">
        <v>481</v>
      </c>
      <c r="L304" s="22"/>
      <c r="M304" s="112"/>
      <c r="T304" s="46"/>
      <c r="AT304" s="10" t="s">
        <v>107</v>
      </c>
      <c r="AU304" s="10" t="s">
        <v>71</v>
      </c>
    </row>
    <row r="305" spans="2:65" s="1" customFormat="1" ht="49.15" customHeight="1">
      <c r="B305" s="22"/>
      <c r="C305" s="97" t="s">
        <v>483</v>
      </c>
      <c r="D305" s="97" t="s">
        <v>98</v>
      </c>
      <c r="E305" s="98" t="s">
        <v>484</v>
      </c>
      <c r="F305" s="99" t="s">
        <v>485</v>
      </c>
      <c r="G305" s="100" t="s">
        <v>101</v>
      </c>
      <c r="H305" s="101">
        <v>0</v>
      </c>
      <c r="I305" s="102">
        <v>25000</v>
      </c>
      <c r="J305" s="102">
        <f>ROUND(I305*H305,2)</f>
        <v>0</v>
      </c>
      <c r="K305" s="99" t="s">
        <v>102</v>
      </c>
      <c r="L305" s="103"/>
      <c r="M305" s="104" t="s">
        <v>1</v>
      </c>
      <c r="N305" s="105" t="s">
        <v>36</v>
      </c>
      <c r="O305" s="106">
        <v>0</v>
      </c>
      <c r="P305" s="106">
        <f>O305*H305</f>
        <v>0</v>
      </c>
      <c r="Q305" s="106">
        <v>0</v>
      </c>
      <c r="R305" s="106">
        <f>Q305*H305</f>
        <v>0</v>
      </c>
      <c r="S305" s="106">
        <v>0</v>
      </c>
      <c r="T305" s="107">
        <f>S305*H305</f>
        <v>0</v>
      </c>
      <c r="AR305" s="108" t="s">
        <v>103</v>
      </c>
      <c r="AT305" s="108" t="s">
        <v>98</v>
      </c>
      <c r="AU305" s="108" t="s">
        <v>71</v>
      </c>
      <c r="AY305" s="10" t="s">
        <v>104</v>
      </c>
      <c r="BE305" s="109">
        <f>IF(N305="základní",J305,0)</f>
        <v>0</v>
      </c>
      <c r="BF305" s="109">
        <f>IF(N305="snížená",J305,0)</f>
        <v>0</v>
      </c>
      <c r="BG305" s="109">
        <f>IF(N305="zákl. přenesená",J305,0)</f>
        <v>0</v>
      </c>
      <c r="BH305" s="109">
        <f>IF(N305="sníž. přenesená",J305,0)</f>
        <v>0</v>
      </c>
      <c r="BI305" s="109">
        <f>IF(N305="nulová",J305,0)</f>
        <v>0</v>
      </c>
      <c r="BJ305" s="10" t="s">
        <v>76</v>
      </c>
      <c r="BK305" s="109">
        <f>ROUND(I305*H305,2)</f>
        <v>0</v>
      </c>
      <c r="BL305" s="10" t="s">
        <v>105</v>
      </c>
      <c r="BM305" s="108" t="s">
        <v>486</v>
      </c>
    </row>
    <row r="306" spans="2:65" s="1" customFormat="1" ht="29.25">
      <c r="B306" s="22"/>
      <c r="D306" s="110" t="s">
        <v>107</v>
      </c>
      <c r="F306" s="111" t="s">
        <v>485</v>
      </c>
      <c r="L306" s="22"/>
      <c r="M306" s="112"/>
      <c r="T306" s="46"/>
      <c r="AT306" s="10" t="s">
        <v>107</v>
      </c>
      <c r="AU306" s="10" t="s">
        <v>71</v>
      </c>
    </row>
    <row r="307" spans="2:65" s="1" customFormat="1" ht="49.15" customHeight="1">
      <c r="B307" s="22"/>
      <c r="C307" s="97" t="s">
        <v>487</v>
      </c>
      <c r="D307" s="97" t="s">
        <v>98</v>
      </c>
      <c r="E307" s="98" t="s">
        <v>488</v>
      </c>
      <c r="F307" s="99" t="s">
        <v>489</v>
      </c>
      <c r="G307" s="100" t="s">
        <v>101</v>
      </c>
      <c r="H307" s="101">
        <v>16</v>
      </c>
      <c r="I307" s="102">
        <v>29000</v>
      </c>
      <c r="J307" s="102">
        <f>ROUND(I307*H307,2)</f>
        <v>464000</v>
      </c>
      <c r="K307" s="99" t="s">
        <v>102</v>
      </c>
      <c r="L307" s="103"/>
      <c r="M307" s="104" t="s">
        <v>1</v>
      </c>
      <c r="N307" s="105" t="s">
        <v>36</v>
      </c>
      <c r="O307" s="106">
        <v>0</v>
      </c>
      <c r="P307" s="106">
        <f>O307*H307</f>
        <v>0</v>
      </c>
      <c r="Q307" s="106">
        <v>0</v>
      </c>
      <c r="R307" s="106">
        <f>Q307*H307</f>
        <v>0</v>
      </c>
      <c r="S307" s="106">
        <v>0</v>
      </c>
      <c r="T307" s="107">
        <f>S307*H307</f>
        <v>0</v>
      </c>
      <c r="AR307" s="108" t="s">
        <v>103</v>
      </c>
      <c r="AT307" s="108" t="s">
        <v>98</v>
      </c>
      <c r="AU307" s="108" t="s">
        <v>71</v>
      </c>
      <c r="AY307" s="10" t="s">
        <v>104</v>
      </c>
      <c r="BE307" s="109">
        <f>IF(N307="základní",J307,0)</f>
        <v>464000</v>
      </c>
      <c r="BF307" s="109">
        <f>IF(N307="snížená",J307,0)</f>
        <v>0</v>
      </c>
      <c r="BG307" s="109">
        <f>IF(N307="zákl. přenesená",J307,0)</f>
        <v>0</v>
      </c>
      <c r="BH307" s="109">
        <f>IF(N307="sníž. přenesená",J307,0)</f>
        <v>0</v>
      </c>
      <c r="BI307" s="109">
        <f>IF(N307="nulová",J307,0)</f>
        <v>0</v>
      </c>
      <c r="BJ307" s="10" t="s">
        <v>76</v>
      </c>
      <c r="BK307" s="109">
        <f>ROUND(I307*H307,2)</f>
        <v>464000</v>
      </c>
      <c r="BL307" s="10" t="s">
        <v>105</v>
      </c>
      <c r="BM307" s="108" t="s">
        <v>490</v>
      </c>
    </row>
    <row r="308" spans="2:65" s="1" customFormat="1" ht="29.25">
      <c r="B308" s="22"/>
      <c r="D308" s="110" t="s">
        <v>107</v>
      </c>
      <c r="F308" s="111" t="s">
        <v>489</v>
      </c>
      <c r="L308" s="22"/>
      <c r="M308" s="112"/>
      <c r="T308" s="46"/>
      <c r="AT308" s="10" t="s">
        <v>107</v>
      </c>
      <c r="AU308" s="10" t="s">
        <v>71</v>
      </c>
    </row>
    <row r="309" spans="2:65" s="1" customFormat="1" ht="49.15" customHeight="1">
      <c r="B309" s="22"/>
      <c r="C309" s="97" t="s">
        <v>491</v>
      </c>
      <c r="D309" s="97" t="s">
        <v>98</v>
      </c>
      <c r="E309" s="98" t="s">
        <v>492</v>
      </c>
      <c r="F309" s="99" t="s">
        <v>493</v>
      </c>
      <c r="G309" s="100" t="s">
        <v>101</v>
      </c>
      <c r="H309" s="101">
        <v>40</v>
      </c>
      <c r="I309" s="102">
        <v>32400</v>
      </c>
      <c r="J309" s="102">
        <f>ROUND(I309*H309,2)</f>
        <v>1296000</v>
      </c>
      <c r="K309" s="99" t="s">
        <v>102</v>
      </c>
      <c r="L309" s="103"/>
      <c r="M309" s="104" t="s">
        <v>1</v>
      </c>
      <c r="N309" s="105" t="s">
        <v>36</v>
      </c>
      <c r="O309" s="106">
        <v>0</v>
      </c>
      <c r="P309" s="106">
        <f>O309*H309</f>
        <v>0</v>
      </c>
      <c r="Q309" s="106">
        <v>0</v>
      </c>
      <c r="R309" s="106">
        <f>Q309*H309</f>
        <v>0</v>
      </c>
      <c r="S309" s="106">
        <v>0</v>
      </c>
      <c r="T309" s="107">
        <f>S309*H309</f>
        <v>0</v>
      </c>
      <c r="AR309" s="108" t="s">
        <v>103</v>
      </c>
      <c r="AT309" s="108" t="s">
        <v>98</v>
      </c>
      <c r="AU309" s="108" t="s">
        <v>71</v>
      </c>
      <c r="AY309" s="10" t="s">
        <v>104</v>
      </c>
      <c r="BE309" s="109">
        <f>IF(N309="základní",J309,0)</f>
        <v>1296000</v>
      </c>
      <c r="BF309" s="109">
        <f>IF(N309="snížená",J309,0)</f>
        <v>0</v>
      </c>
      <c r="BG309" s="109">
        <f>IF(N309="zákl. přenesená",J309,0)</f>
        <v>0</v>
      </c>
      <c r="BH309" s="109">
        <f>IF(N309="sníž. přenesená",J309,0)</f>
        <v>0</v>
      </c>
      <c r="BI309" s="109">
        <f>IF(N309="nulová",J309,0)</f>
        <v>0</v>
      </c>
      <c r="BJ309" s="10" t="s">
        <v>76</v>
      </c>
      <c r="BK309" s="109">
        <f>ROUND(I309*H309,2)</f>
        <v>1296000</v>
      </c>
      <c r="BL309" s="10" t="s">
        <v>105</v>
      </c>
      <c r="BM309" s="108" t="s">
        <v>494</v>
      </c>
    </row>
    <row r="310" spans="2:65" s="1" customFormat="1" ht="29.25">
      <c r="B310" s="22"/>
      <c r="D310" s="110" t="s">
        <v>107</v>
      </c>
      <c r="F310" s="111" t="s">
        <v>493</v>
      </c>
      <c r="L310" s="22"/>
      <c r="M310" s="112"/>
      <c r="T310" s="46"/>
      <c r="AT310" s="10" t="s">
        <v>107</v>
      </c>
      <c r="AU310" s="10" t="s">
        <v>71</v>
      </c>
    </row>
    <row r="311" spans="2:65" s="1" customFormat="1" ht="44.25" customHeight="1">
      <c r="B311" s="22"/>
      <c r="C311" s="97" t="s">
        <v>495</v>
      </c>
      <c r="D311" s="97" t="s">
        <v>98</v>
      </c>
      <c r="E311" s="98" t="s">
        <v>496</v>
      </c>
      <c r="F311" s="99" t="s">
        <v>497</v>
      </c>
      <c r="G311" s="100" t="s">
        <v>101</v>
      </c>
      <c r="H311" s="101">
        <v>0</v>
      </c>
      <c r="I311" s="102">
        <v>6080</v>
      </c>
      <c r="J311" s="102">
        <f>ROUND(I311*H311,2)</f>
        <v>0</v>
      </c>
      <c r="K311" s="99" t="s">
        <v>102</v>
      </c>
      <c r="L311" s="103"/>
      <c r="M311" s="104" t="s">
        <v>1</v>
      </c>
      <c r="N311" s="105" t="s">
        <v>36</v>
      </c>
      <c r="O311" s="106">
        <v>0</v>
      </c>
      <c r="P311" s="106">
        <f>O311*H311</f>
        <v>0</v>
      </c>
      <c r="Q311" s="106">
        <v>0</v>
      </c>
      <c r="R311" s="106">
        <f>Q311*H311</f>
        <v>0</v>
      </c>
      <c r="S311" s="106">
        <v>0</v>
      </c>
      <c r="T311" s="107">
        <f>S311*H311</f>
        <v>0</v>
      </c>
      <c r="AR311" s="108" t="s">
        <v>103</v>
      </c>
      <c r="AT311" s="108" t="s">
        <v>98</v>
      </c>
      <c r="AU311" s="108" t="s">
        <v>71</v>
      </c>
      <c r="AY311" s="10" t="s">
        <v>104</v>
      </c>
      <c r="BE311" s="109">
        <f>IF(N311="základní",J311,0)</f>
        <v>0</v>
      </c>
      <c r="BF311" s="109">
        <f>IF(N311="snížená",J311,0)</f>
        <v>0</v>
      </c>
      <c r="BG311" s="109">
        <f>IF(N311="zákl. přenesená",J311,0)</f>
        <v>0</v>
      </c>
      <c r="BH311" s="109">
        <f>IF(N311="sníž. přenesená",J311,0)</f>
        <v>0</v>
      </c>
      <c r="BI311" s="109">
        <f>IF(N311="nulová",J311,0)</f>
        <v>0</v>
      </c>
      <c r="BJ311" s="10" t="s">
        <v>76</v>
      </c>
      <c r="BK311" s="109">
        <f>ROUND(I311*H311,2)</f>
        <v>0</v>
      </c>
      <c r="BL311" s="10" t="s">
        <v>105</v>
      </c>
      <c r="BM311" s="108" t="s">
        <v>498</v>
      </c>
    </row>
    <row r="312" spans="2:65" s="1" customFormat="1" ht="29.25">
      <c r="B312" s="22"/>
      <c r="D312" s="110" t="s">
        <v>107</v>
      </c>
      <c r="F312" s="111" t="s">
        <v>497</v>
      </c>
      <c r="L312" s="22"/>
      <c r="M312" s="112"/>
      <c r="T312" s="46"/>
      <c r="AT312" s="10" t="s">
        <v>107</v>
      </c>
      <c r="AU312" s="10" t="s">
        <v>71</v>
      </c>
    </row>
    <row r="313" spans="2:65" s="1" customFormat="1" ht="44.25" customHeight="1">
      <c r="B313" s="22"/>
      <c r="C313" s="97" t="s">
        <v>499</v>
      </c>
      <c r="D313" s="97" t="s">
        <v>98</v>
      </c>
      <c r="E313" s="98" t="s">
        <v>500</v>
      </c>
      <c r="F313" s="99" t="s">
        <v>501</v>
      </c>
      <c r="G313" s="100" t="s">
        <v>101</v>
      </c>
      <c r="H313" s="101">
        <v>0</v>
      </c>
      <c r="I313" s="102">
        <v>7230</v>
      </c>
      <c r="J313" s="102">
        <f>ROUND(I313*H313,2)</f>
        <v>0</v>
      </c>
      <c r="K313" s="99" t="s">
        <v>102</v>
      </c>
      <c r="L313" s="103"/>
      <c r="M313" s="104" t="s">
        <v>1</v>
      </c>
      <c r="N313" s="105" t="s">
        <v>36</v>
      </c>
      <c r="O313" s="106">
        <v>0</v>
      </c>
      <c r="P313" s="106">
        <f>O313*H313</f>
        <v>0</v>
      </c>
      <c r="Q313" s="106">
        <v>0</v>
      </c>
      <c r="R313" s="106">
        <f>Q313*H313</f>
        <v>0</v>
      </c>
      <c r="S313" s="106">
        <v>0</v>
      </c>
      <c r="T313" s="107">
        <f>S313*H313</f>
        <v>0</v>
      </c>
      <c r="AR313" s="108" t="s">
        <v>103</v>
      </c>
      <c r="AT313" s="108" t="s">
        <v>98</v>
      </c>
      <c r="AU313" s="108" t="s">
        <v>71</v>
      </c>
      <c r="AY313" s="10" t="s">
        <v>104</v>
      </c>
      <c r="BE313" s="109">
        <f>IF(N313="základní",J313,0)</f>
        <v>0</v>
      </c>
      <c r="BF313" s="109">
        <f>IF(N313="snížená",J313,0)</f>
        <v>0</v>
      </c>
      <c r="BG313" s="109">
        <f>IF(N313="zákl. přenesená",J313,0)</f>
        <v>0</v>
      </c>
      <c r="BH313" s="109">
        <f>IF(N313="sníž. přenesená",J313,0)</f>
        <v>0</v>
      </c>
      <c r="BI313" s="109">
        <f>IF(N313="nulová",J313,0)</f>
        <v>0</v>
      </c>
      <c r="BJ313" s="10" t="s">
        <v>76</v>
      </c>
      <c r="BK313" s="109">
        <f>ROUND(I313*H313,2)</f>
        <v>0</v>
      </c>
      <c r="BL313" s="10" t="s">
        <v>105</v>
      </c>
      <c r="BM313" s="108" t="s">
        <v>502</v>
      </c>
    </row>
    <row r="314" spans="2:65" s="1" customFormat="1" ht="29.25">
      <c r="B314" s="22"/>
      <c r="D314" s="110" t="s">
        <v>107</v>
      </c>
      <c r="F314" s="111" t="s">
        <v>501</v>
      </c>
      <c r="L314" s="22"/>
      <c r="M314" s="112"/>
      <c r="T314" s="46"/>
      <c r="AT314" s="10" t="s">
        <v>107</v>
      </c>
      <c r="AU314" s="10" t="s">
        <v>71</v>
      </c>
    </row>
    <row r="315" spans="2:65" s="1" customFormat="1" ht="44.25" customHeight="1">
      <c r="B315" s="22"/>
      <c r="C315" s="97" t="s">
        <v>503</v>
      </c>
      <c r="D315" s="97" t="s">
        <v>98</v>
      </c>
      <c r="E315" s="98" t="s">
        <v>504</v>
      </c>
      <c r="F315" s="99" t="s">
        <v>505</v>
      </c>
      <c r="G315" s="100" t="s">
        <v>101</v>
      </c>
      <c r="H315" s="101">
        <v>0</v>
      </c>
      <c r="I315" s="102">
        <v>8390</v>
      </c>
      <c r="J315" s="102">
        <f>ROUND(I315*H315,2)</f>
        <v>0</v>
      </c>
      <c r="K315" s="99" t="s">
        <v>102</v>
      </c>
      <c r="L315" s="103"/>
      <c r="M315" s="104" t="s">
        <v>1</v>
      </c>
      <c r="N315" s="105" t="s">
        <v>36</v>
      </c>
      <c r="O315" s="106">
        <v>0</v>
      </c>
      <c r="P315" s="106">
        <f>O315*H315</f>
        <v>0</v>
      </c>
      <c r="Q315" s="106">
        <v>0</v>
      </c>
      <c r="R315" s="106">
        <f>Q315*H315</f>
        <v>0</v>
      </c>
      <c r="S315" s="106">
        <v>0</v>
      </c>
      <c r="T315" s="107">
        <f>S315*H315</f>
        <v>0</v>
      </c>
      <c r="AR315" s="108" t="s">
        <v>103</v>
      </c>
      <c r="AT315" s="108" t="s">
        <v>98</v>
      </c>
      <c r="AU315" s="108" t="s">
        <v>71</v>
      </c>
      <c r="AY315" s="10" t="s">
        <v>104</v>
      </c>
      <c r="BE315" s="109">
        <f>IF(N315="základní",J315,0)</f>
        <v>0</v>
      </c>
      <c r="BF315" s="109">
        <f>IF(N315="snížená",J315,0)</f>
        <v>0</v>
      </c>
      <c r="BG315" s="109">
        <f>IF(N315="zákl. přenesená",J315,0)</f>
        <v>0</v>
      </c>
      <c r="BH315" s="109">
        <f>IF(N315="sníž. přenesená",J315,0)</f>
        <v>0</v>
      </c>
      <c r="BI315" s="109">
        <f>IF(N315="nulová",J315,0)</f>
        <v>0</v>
      </c>
      <c r="BJ315" s="10" t="s">
        <v>76</v>
      </c>
      <c r="BK315" s="109">
        <f>ROUND(I315*H315,2)</f>
        <v>0</v>
      </c>
      <c r="BL315" s="10" t="s">
        <v>105</v>
      </c>
      <c r="BM315" s="108" t="s">
        <v>506</v>
      </c>
    </row>
    <row r="316" spans="2:65" s="1" customFormat="1" ht="29.25">
      <c r="B316" s="22"/>
      <c r="D316" s="110" t="s">
        <v>107</v>
      </c>
      <c r="F316" s="111" t="s">
        <v>505</v>
      </c>
      <c r="L316" s="22"/>
      <c r="M316" s="112"/>
      <c r="T316" s="46"/>
      <c r="AT316" s="10" t="s">
        <v>107</v>
      </c>
      <c r="AU316" s="10" t="s">
        <v>71</v>
      </c>
    </row>
    <row r="317" spans="2:65" s="1" customFormat="1" ht="44.25" customHeight="1">
      <c r="B317" s="22"/>
      <c r="C317" s="97" t="s">
        <v>507</v>
      </c>
      <c r="D317" s="97" t="s">
        <v>98</v>
      </c>
      <c r="E317" s="98" t="s">
        <v>508</v>
      </c>
      <c r="F317" s="99" t="s">
        <v>509</v>
      </c>
      <c r="G317" s="100" t="s">
        <v>101</v>
      </c>
      <c r="H317" s="101">
        <v>0</v>
      </c>
      <c r="I317" s="102">
        <v>9780</v>
      </c>
      <c r="J317" s="102">
        <f>ROUND(I317*H317,2)</f>
        <v>0</v>
      </c>
      <c r="K317" s="99" t="s">
        <v>102</v>
      </c>
      <c r="L317" s="103"/>
      <c r="M317" s="104" t="s">
        <v>1</v>
      </c>
      <c r="N317" s="105" t="s">
        <v>36</v>
      </c>
      <c r="O317" s="106">
        <v>0</v>
      </c>
      <c r="P317" s="106">
        <f>O317*H317</f>
        <v>0</v>
      </c>
      <c r="Q317" s="106">
        <v>0</v>
      </c>
      <c r="R317" s="106">
        <f>Q317*H317</f>
        <v>0</v>
      </c>
      <c r="S317" s="106">
        <v>0</v>
      </c>
      <c r="T317" s="107">
        <f>S317*H317</f>
        <v>0</v>
      </c>
      <c r="AR317" s="108" t="s">
        <v>103</v>
      </c>
      <c r="AT317" s="108" t="s">
        <v>98</v>
      </c>
      <c r="AU317" s="108" t="s">
        <v>71</v>
      </c>
      <c r="AY317" s="10" t="s">
        <v>104</v>
      </c>
      <c r="BE317" s="109">
        <f>IF(N317="základní",J317,0)</f>
        <v>0</v>
      </c>
      <c r="BF317" s="109">
        <f>IF(N317="snížená",J317,0)</f>
        <v>0</v>
      </c>
      <c r="BG317" s="109">
        <f>IF(N317="zákl. přenesená",J317,0)</f>
        <v>0</v>
      </c>
      <c r="BH317" s="109">
        <f>IF(N317="sníž. přenesená",J317,0)</f>
        <v>0</v>
      </c>
      <c r="BI317" s="109">
        <f>IF(N317="nulová",J317,0)</f>
        <v>0</v>
      </c>
      <c r="BJ317" s="10" t="s">
        <v>76</v>
      </c>
      <c r="BK317" s="109">
        <f>ROUND(I317*H317,2)</f>
        <v>0</v>
      </c>
      <c r="BL317" s="10" t="s">
        <v>105</v>
      </c>
      <c r="BM317" s="108" t="s">
        <v>510</v>
      </c>
    </row>
    <row r="318" spans="2:65" s="1" customFormat="1" ht="29.25">
      <c r="B318" s="22"/>
      <c r="D318" s="110" t="s">
        <v>107</v>
      </c>
      <c r="F318" s="111" t="s">
        <v>509</v>
      </c>
      <c r="L318" s="22"/>
      <c r="M318" s="112"/>
      <c r="T318" s="46"/>
      <c r="AT318" s="10" t="s">
        <v>107</v>
      </c>
      <c r="AU318" s="10" t="s">
        <v>71</v>
      </c>
    </row>
    <row r="319" spans="2:65" s="1" customFormat="1" ht="44.25" customHeight="1">
      <c r="B319" s="22"/>
      <c r="C319" s="97" t="s">
        <v>511</v>
      </c>
      <c r="D319" s="97" t="s">
        <v>98</v>
      </c>
      <c r="E319" s="98" t="s">
        <v>512</v>
      </c>
      <c r="F319" s="99" t="s">
        <v>513</v>
      </c>
      <c r="G319" s="100" t="s">
        <v>101</v>
      </c>
      <c r="H319" s="101">
        <v>0</v>
      </c>
      <c r="I319" s="102">
        <v>9520</v>
      </c>
      <c r="J319" s="102">
        <f>ROUND(I319*H319,2)</f>
        <v>0</v>
      </c>
      <c r="K319" s="99" t="s">
        <v>102</v>
      </c>
      <c r="L319" s="103"/>
      <c r="M319" s="104" t="s">
        <v>1</v>
      </c>
      <c r="N319" s="105" t="s">
        <v>36</v>
      </c>
      <c r="O319" s="106">
        <v>0</v>
      </c>
      <c r="P319" s="106">
        <f>O319*H319</f>
        <v>0</v>
      </c>
      <c r="Q319" s="106">
        <v>0</v>
      </c>
      <c r="R319" s="106">
        <f>Q319*H319</f>
        <v>0</v>
      </c>
      <c r="S319" s="106">
        <v>0</v>
      </c>
      <c r="T319" s="107">
        <f>S319*H319</f>
        <v>0</v>
      </c>
      <c r="AR319" s="108" t="s">
        <v>103</v>
      </c>
      <c r="AT319" s="108" t="s">
        <v>98</v>
      </c>
      <c r="AU319" s="108" t="s">
        <v>71</v>
      </c>
      <c r="AY319" s="10" t="s">
        <v>104</v>
      </c>
      <c r="BE319" s="109">
        <f>IF(N319="základní",J319,0)</f>
        <v>0</v>
      </c>
      <c r="BF319" s="109">
        <f>IF(N319="snížená",J319,0)</f>
        <v>0</v>
      </c>
      <c r="BG319" s="109">
        <f>IF(N319="zákl. přenesená",J319,0)</f>
        <v>0</v>
      </c>
      <c r="BH319" s="109">
        <f>IF(N319="sníž. přenesená",J319,0)</f>
        <v>0</v>
      </c>
      <c r="BI319" s="109">
        <f>IF(N319="nulová",J319,0)</f>
        <v>0</v>
      </c>
      <c r="BJ319" s="10" t="s">
        <v>76</v>
      </c>
      <c r="BK319" s="109">
        <f>ROUND(I319*H319,2)</f>
        <v>0</v>
      </c>
      <c r="BL319" s="10" t="s">
        <v>105</v>
      </c>
      <c r="BM319" s="108" t="s">
        <v>514</v>
      </c>
    </row>
    <row r="320" spans="2:65" s="1" customFormat="1" ht="29.25">
      <c r="B320" s="22"/>
      <c r="D320" s="110" t="s">
        <v>107</v>
      </c>
      <c r="F320" s="111" t="s">
        <v>513</v>
      </c>
      <c r="L320" s="22"/>
      <c r="M320" s="112"/>
      <c r="T320" s="46"/>
      <c r="AT320" s="10" t="s">
        <v>107</v>
      </c>
      <c r="AU320" s="10" t="s">
        <v>71</v>
      </c>
    </row>
    <row r="321" spans="2:65" s="1" customFormat="1" ht="44.25" customHeight="1">
      <c r="B321" s="22"/>
      <c r="C321" s="97" t="s">
        <v>515</v>
      </c>
      <c r="D321" s="97" t="s">
        <v>98</v>
      </c>
      <c r="E321" s="98" t="s">
        <v>516</v>
      </c>
      <c r="F321" s="99" t="s">
        <v>517</v>
      </c>
      <c r="G321" s="100" t="s">
        <v>101</v>
      </c>
      <c r="H321" s="101">
        <v>0</v>
      </c>
      <c r="I321" s="102">
        <v>10100</v>
      </c>
      <c r="J321" s="102">
        <f>ROUND(I321*H321,2)</f>
        <v>0</v>
      </c>
      <c r="K321" s="99" t="s">
        <v>102</v>
      </c>
      <c r="L321" s="103"/>
      <c r="M321" s="104" t="s">
        <v>1</v>
      </c>
      <c r="N321" s="105" t="s">
        <v>36</v>
      </c>
      <c r="O321" s="106">
        <v>0</v>
      </c>
      <c r="P321" s="106">
        <f>O321*H321</f>
        <v>0</v>
      </c>
      <c r="Q321" s="106">
        <v>0</v>
      </c>
      <c r="R321" s="106">
        <f>Q321*H321</f>
        <v>0</v>
      </c>
      <c r="S321" s="106">
        <v>0</v>
      </c>
      <c r="T321" s="107">
        <f>S321*H321</f>
        <v>0</v>
      </c>
      <c r="AR321" s="108" t="s">
        <v>103</v>
      </c>
      <c r="AT321" s="108" t="s">
        <v>98</v>
      </c>
      <c r="AU321" s="108" t="s">
        <v>71</v>
      </c>
      <c r="AY321" s="10" t="s">
        <v>104</v>
      </c>
      <c r="BE321" s="109">
        <f>IF(N321="základní",J321,0)</f>
        <v>0</v>
      </c>
      <c r="BF321" s="109">
        <f>IF(N321="snížená",J321,0)</f>
        <v>0</v>
      </c>
      <c r="BG321" s="109">
        <f>IF(N321="zákl. přenesená",J321,0)</f>
        <v>0</v>
      </c>
      <c r="BH321" s="109">
        <f>IF(N321="sníž. přenesená",J321,0)</f>
        <v>0</v>
      </c>
      <c r="BI321" s="109">
        <f>IF(N321="nulová",J321,0)</f>
        <v>0</v>
      </c>
      <c r="BJ321" s="10" t="s">
        <v>76</v>
      </c>
      <c r="BK321" s="109">
        <f>ROUND(I321*H321,2)</f>
        <v>0</v>
      </c>
      <c r="BL321" s="10" t="s">
        <v>105</v>
      </c>
      <c r="BM321" s="108" t="s">
        <v>518</v>
      </c>
    </row>
    <row r="322" spans="2:65" s="1" customFormat="1" ht="29.25">
      <c r="B322" s="22"/>
      <c r="D322" s="110" t="s">
        <v>107</v>
      </c>
      <c r="F322" s="111" t="s">
        <v>517</v>
      </c>
      <c r="L322" s="22"/>
      <c r="M322" s="112"/>
      <c r="T322" s="46"/>
      <c r="AT322" s="10" t="s">
        <v>107</v>
      </c>
      <c r="AU322" s="10" t="s">
        <v>71</v>
      </c>
    </row>
    <row r="323" spans="2:65" s="1" customFormat="1" ht="44.25" customHeight="1">
      <c r="B323" s="22"/>
      <c r="C323" s="97" t="s">
        <v>519</v>
      </c>
      <c r="D323" s="97" t="s">
        <v>98</v>
      </c>
      <c r="E323" s="98" t="s">
        <v>520</v>
      </c>
      <c r="F323" s="99" t="s">
        <v>521</v>
      </c>
      <c r="G323" s="100" t="s">
        <v>101</v>
      </c>
      <c r="H323" s="101">
        <v>0</v>
      </c>
      <c r="I323" s="102">
        <v>10800</v>
      </c>
      <c r="J323" s="102">
        <f>ROUND(I323*H323,2)</f>
        <v>0</v>
      </c>
      <c r="K323" s="99" t="s">
        <v>102</v>
      </c>
      <c r="L323" s="103"/>
      <c r="M323" s="104" t="s">
        <v>1</v>
      </c>
      <c r="N323" s="105" t="s">
        <v>36</v>
      </c>
      <c r="O323" s="106">
        <v>0</v>
      </c>
      <c r="P323" s="106">
        <f>O323*H323</f>
        <v>0</v>
      </c>
      <c r="Q323" s="106">
        <v>0</v>
      </c>
      <c r="R323" s="106">
        <f>Q323*H323</f>
        <v>0</v>
      </c>
      <c r="S323" s="106">
        <v>0</v>
      </c>
      <c r="T323" s="107">
        <f>S323*H323</f>
        <v>0</v>
      </c>
      <c r="AR323" s="108" t="s">
        <v>103</v>
      </c>
      <c r="AT323" s="108" t="s">
        <v>98</v>
      </c>
      <c r="AU323" s="108" t="s">
        <v>71</v>
      </c>
      <c r="AY323" s="10" t="s">
        <v>104</v>
      </c>
      <c r="BE323" s="109">
        <f>IF(N323="základní",J323,0)</f>
        <v>0</v>
      </c>
      <c r="BF323" s="109">
        <f>IF(N323="snížená",J323,0)</f>
        <v>0</v>
      </c>
      <c r="BG323" s="109">
        <f>IF(N323="zákl. přenesená",J323,0)</f>
        <v>0</v>
      </c>
      <c r="BH323" s="109">
        <f>IF(N323="sníž. přenesená",J323,0)</f>
        <v>0</v>
      </c>
      <c r="BI323" s="109">
        <f>IF(N323="nulová",J323,0)</f>
        <v>0</v>
      </c>
      <c r="BJ323" s="10" t="s">
        <v>76</v>
      </c>
      <c r="BK323" s="109">
        <f>ROUND(I323*H323,2)</f>
        <v>0</v>
      </c>
      <c r="BL323" s="10" t="s">
        <v>105</v>
      </c>
      <c r="BM323" s="108" t="s">
        <v>522</v>
      </c>
    </row>
    <row r="324" spans="2:65" s="1" customFormat="1" ht="29.25">
      <c r="B324" s="22"/>
      <c r="D324" s="110" t="s">
        <v>107</v>
      </c>
      <c r="F324" s="111" t="s">
        <v>521</v>
      </c>
      <c r="L324" s="22"/>
      <c r="M324" s="112"/>
      <c r="T324" s="46"/>
      <c r="AT324" s="10" t="s">
        <v>107</v>
      </c>
      <c r="AU324" s="10" t="s">
        <v>71</v>
      </c>
    </row>
    <row r="325" spans="2:65" s="1" customFormat="1" ht="44.25" customHeight="1">
      <c r="B325" s="22"/>
      <c r="C325" s="97" t="s">
        <v>523</v>
      </c>
      <c r="D325" s="97" t="s">
        <v>98</v>
      </c>
      <c r="E325" s="98" t="s">
        <v>524</v>
      </c>
      <c r="F325" s="99" t="s">
        <v>525</v>
      </c>
      <c r="G325" s="100" t="s">
        <v>101</v>
      </c>
      <c r="H325" s="101">
        <v>0</v>
      </c>
      <c r="I325" s="102">
        <v>11800</v>
      </c>
      <c r="J325" s="102">
        <f>ROUND(I325*H325,2)</f>
        <v>0</v>
      </c>
      <c r="K325" s="99" t="s">
        <v>102</v>
      </c>
      <c r="L325" s="103"/>
      <c r="M325" s="104" t="s">
        <v>1</v>
      </c>
      <c r="N325" s="105" t="s">
        <v>36</v>
      </c>
      <c r="O325" s="106">
        <v>0</v>
      </c>
      <c r="P325" s="106">
        <f>O325*H325</f>
        <v>0</v>
      </c>
      <c r="Q325" s="106">
        <v>0</v>
      </c>
      <c r="R325" s="106">
        <f>Q325*H325</f>
        <v>0</v>
      </c>
      <c r="S325" s="106">
        <v>0</v>
      </c>
      <c r="T325" s="107">
        <f>S325*H325</f>
        <v>0</v>
      </c>
      <c r="AR325" s="108" t="s">
        <v>103</v>
      </c>
      <c r="AT325" s="108" t="s">
        <v>98</v>
      </c>
      <c r="AU325" s="108" t="s">
        <v>71</v>
      </c>
      <c r="AY325" s="10" t="s">
        <v>104</v>
      </c>
      <c r="BE325" s="109">
        <f>IF(N325="základní",J325,0)</f>
        <v>0</v>
      </c>
      <c r="BF325" s="109">
        <f>IF(N325="snížená",J325,0)</f>
        <v>0</v>
      </c>
      <c r="BG325" s="109">
        <f>IF(N325="zákl. přenesená",J325,0)</f>
        <v>0</v>
      </c>
      <c r="BH325" s="109">
        <f>IF(N325="sníž. přenesená",J325,0)</f>
        <v>0</v>
      </c>
      <c r="BI325" s="109">
        <f>IF(N325="nulová",J325,0)</f>
        <v>0</v>
      </c>
      <c r="BJ325" s="10" t="s">
        <v>76</v>
      </c>
      <c r="BK325" s="109">
        <f>ROUND(I325*H325,2)</f>
        <v>0</v>
      </c>
      <c r="BL325" s="10" t="s">
        <v>105</v>
      </c>
      <c r="BM325" s="108" t="s">
        <v>526</v>
      </c>
    </row>
    <row r="326" spans="2:65" s="1" customFormat="1" ht="29.25">
      <c r="B326" s="22"/>
      <c r="D326" s="110" t="s">
        <v>107</v>
      </c>
      <c r="F326" s="111" t="s">
        <v>525</v>
      </c>
      <c r="L326" s="22"/>
      <c r="M326" s="112"/>
      <c r="T326" s="46"/>
      <c r="AT326" s="10" t="s">
        <v>107</v>
      </c>
      <c r="AU326" s="10" t="s">
        <v>71</v>
      </c>
    </row>
    <row r="327" spans="2:65" s="1" customFormat="1" ht="44.25" customHeight="1">
      <c r="B327" s="22"/>
      <c r="C327" s="97" t="s">
        <v>527</v>
      </c>
      <c r="D327" s="97" t="s">
        <v>98</v>
      </c>
      <c r="E327" s="98" t="s">
        <v>528</v>
      </c>
      <c r="F327" s="99" t="s">
        <v>529</v>
      </c>
      <c r="G327" s="100" t="s">
        <v>101</v>
      </c>
      <c r="H327" s="101">
        <v>0</v>
      </c>
      <c r="I327" s="102">
        <v>13000</v>
      </c>
      <c r="J327" s="102">
        <f>ROUND(I327*H327,2)</f>
        <v>0</v>
      </c>
      <c r="K327" s="99" t="s">
        <v>102</v>
      </c>
      <c r="L327" s="103"/>
      <c r="M327" s="104" t="s">
        <v>1</v>
      </c>
      <c r="N327" s="105" t="s">
        <v>36</v>
      </c>
      <c r="O327" s="106">
        <v>0</v>
      </c>
      <c r="P327" s="106">
        <f>O327*H327</f>
        <v>0</v>
      </c>
      <c r="Q327" s="106">
        <v>0</v>
      </c>
      <c r="R327" s="106">
        <f>Q327*H327</f>
        <v>0</v>
      </c>
      <c r="S327" s="106">
        <v>0</v>
      </c>
      <c r="T327" s="107">
        <f>S327*H327</f>
        <v>0</v>
      </c>
      <c r="AR327" s="108" t="s">
        <v>103</v>
      </c>
      <c r="AT327" s="108" t="s">
        <v>98</v>
      </c>
      <c r="AU327" s="108" t="s">
        <v>71</v>
      </c>
      <c r="AY327" s="10" t="s">
        <v>104</v>
      </c>
      <c r="BE327" s="109">
        <f>IF(N327="základní",J327,0)</f>
        <v>0</v>
      </c>
      <c r="BF327" s="109">
        <f>IF(N327="snížená",J327,0)</f>
        <v>0</v>
      </c>
      <c r="BG327" s="109">
        <f>IF(N327="zákl. přenesená",J327,0)</f>
        <v>0</v>
      </c>
      <c r="BH327" s="109">
        <f>IF(N327="sníž. přenesená",J327,0)</f>
        <v>0</v>
      </c>
      <c r="BI327" s="109">
        <f>IF(N327="nulová",J327,0)</f>
        <v>0</v>
      </c>
      <c r="BJ327" s="10" t="s">
        <v>76</v>
      </c>
      <c r="BK327" s="109">
        <f>ROUND(I327*H327,2)</f>
        <v>0</v>
      </c>
      <c r="BL327" s="10" t="s">
        <v>105</v>
      </c>
      <c r="BM327" s="108" t="s">
        <v>530</v>
      </c>
    </row>
    <row r="328" spans="2:65" s="1" customFormat="1" ht="29.25">
      <c r="B328" s="22"/>
      <c r="D328" s="110" t="s">
        <v>107</v>
      </c>
      <c r="F328" s="111" t="s">
        <v>529</v>
      </c>
      <c r="L328" s="22"/>
      <c r="M328" s="112"/>
      <c r="T328" s="46"/>
      <c r="AT328" s="10" t="s">
        <v>107</v>
      </c>
      <c r="AU328" s="10" t="s">
        <v>71</v>
      </c>
    </row>
    <row r="329" spans="2:65" s="1" customFormat="1" ht="49.15" customHeight="1">
      <c r="B329" s="22"/>
      <c r="C329" s="97" t="s">
        <v>531</v>
      </c>
      <c r="D329" s="97" t="s">
        <v>98</v>
      </c>
      <c r="E329" s="98" t="s">
        <v>532</v>
      </c>
      <c r="F329" s="99" t="s">
        <v>533</v>
      </c>
      <c r="G329" s="100" t="s">
        <v>101</v>
      </c>
      <c r="H329" s="101">
        <v>0</v>
      </c>
      <c r="I329" s="102">
        <v>15200</v>
      </c>
      <c r="J329" s="102">
        <f>ROUND(I329*H329,2)</f>
        <v>0</v>
      </c>
      <c r="K329" s="99" t="s">
        <v>102</v>
      </c>
      <c r="L329" s="103"/>
      <c r="M329" s="104" t="s">
        <v>1</v>
      </c>
      <c r="N329" s="105" t="s">
        <v>36</v>
      </c>
      <c r="O329" s="106">
        <v>0</v>
      </c>
      <c r="P329" s="106">
        <f>O329*H329</f>
        <v>0</v>
      </c>
      <c r="Q329" s="106">
        <v>0</v>
      </c>
      <c r="R329" s="106">
        <f>Q329*H329</f>
        <v>0</v>
      </c>
      <c r="S329" s="106">
        <v>0</v>
      </c>
      <c r="T329" s="107">
        <f>S329*H329</f>
        <v>0</v>
      </c>
      <c r="AR329" s="108" t="s">
        <v>103</v>
      </c>
      <c r="AT329" s="108" t="s">
        <v>98</v>
      </c>
      <c r="AU329" s="108" t="s">
        <v>71</v>
      </c>
      <c r="AY329" s="10" t="s">
        <v>104</v>
      </c>
      <c r="BE329" s="109">
        <f>IF(N329="základní",J329,0)</f>
        <v>0</v>
      </c>
      <c r="BF329" s="109">
        <f>IF(N329="snížená",J329,0)</f>
        <v>0</v>
      </c>
      <c r="BG329" s="109">
        <f>IF(N329="zákl. přenesená",J329,0)</f>
        <v>0</v>
      </c>
      <c r="BH329" s="109">
        <f>IF(N329="sníž. přenesená",J329,0)</f>
        <v>0</v>
      </c>
      <c r="BI329" s="109">
        <f>IF(N329="nulová",J329,0)</f>
        <v>0</v>
      </c>
      <c r="BJ329" s="10" t="s">
        <v>76</v>
      </c>
      <c r="BK329" s="109">
        <f>ROUND(I329*H329,2)</f>
        <v>0</v>
      </c>
      <c r="BL329" s="10" t="s">
        <v>105</v>
      </c>
      <c r="BM329" s="108" t="s">
        <v>534</v>
      </c>
    </row>
    <row r="330" spans="2:65" s="1" customFormat="1" ht="29.25">
      <c r="B330" s="22"/>
      <c r="D330" s="110" t="s">
        <v>107</v>
      </c>
      <c r="F330" s="111" t="s">
        <v>533</v>
      </c>
      <c r="L330" s="22"/>
      <c r="M330" s="112"/>
      <c r="T330" s="46"/>
      <c r="AT330" s="10" t="s">
        <v>107</v>
      </c>
      <c r="AU330" s="10" t="s">
        <v>71</v>
      </c>
    </row>
    <row r="331" spans="2:65" s="1" customFormat="1" ht="49.15" customHeight="1">
      <c r="B331" s="22"/>
      <c r="C331" s="97" t="s">
        <v>535</v>
      </c>
      <c r="D331" s="97" t="s">
        <v>98</v>
      </c>
      <c r="E331" s="98" t="s">
        <v>536</v>
      </c>
      <c r="F331" s="99" t="s">
        <v>537</v>
      </c>
      <c r="G331" s="100" t="s">
        <v>101</v>
      </c>
      <c r="H331" s="101">
        <v>4</v>
      </c>
      <c r="I331" s="102">
        <v>17800</v>
      </c>
      <c r="J331" s="102">
        <f>ROUND(I331*H331,2)</f>
        <v>71200</v>
      </c>
      <c r="K331" s="99" t="s">
        <v>102</v>
      </c>
      <c r="L331" s="103"/>
      <c r="M331" s="104" t="s">
        <v>1</v>
      </c>
      <c r="N331" s="105" t="s">
        <v>36</v>
      </c>
      <c r="O331" s="106">
        <v>0</v>
      </c>
      <c r="P331" s="106">
        <f>O331*H331</f>
        <v>0</v>
      </c>
      <c r="Q331" s="106">
        <v>0</v>
      </c>
      <c r="R331" s="106">
        <f>Q331*H331</f>
        <v>0</v>
      </c>
      <c r="S331" s="106">
        <v>0</v>
      </c>
      <c r="T331" s="107">
        <f>S331*H331</f>
        <v>0</v>
      </c>
      <c r="AR331" s="108" t="s">
        <v>103</v>
      </c>
      <c r="AT331" s="108" t="s">
        <v>98</v>
      </c>
      <c r="AU331" s="108" t="s">
        <v>71</v>
      </c>
      <c r="AY331" s="10" t="s">
        <v>104</v>
      </c>
      <c r="BE331" s="109">
        <f>IF(N331="základní",J331,0)</f>
        <v>71200</v>
      </c>
      <c r="BF331" s="109">
        <f>IF(N331="snížená",J331,0)</f>
        <v>0</v>
      </c>
      <c r="BG331" s="109">
        <f>IF(N331="zákl. přenesená",J331,0)</f>
        <v>0</v>
      </c>
      <c r="BH331" s="109">
        <f>IF(N331="sníž. přenesená",J331,0)</f>
        <v>0</v>
      </c>
      <c r="BI331" s="109">
        <f>IF(N331="nulová",J331,0)</f>
        <v>0</v>
      </c>
      <c r="BJ331" s="10" t="s">
        <v>76</v>
      </c>
      <c r="BK331" s="109">
        <f>ROUND(I331*H331,2)</f>
        <v>71200</v>
      </c>
      <c r="BL331" s="10" t="s">
        <v>105</v>
      </c>
      <c r="BM331" s="108" t="s">
        <v>538</v>
      </c>
    </row>
    <row r="332" spans="2:65" s="1" customFormat="1" ht="29.25">
      <c r="B332" s="22"/>
      <c r="D332" s="110" t="s">
        <v>107</v>
      </c>
      <c r="F332" s="111" t="s">
        <v>537</v>
      </c>
      <c r="L332" s="22"/>
      <c r="M332" s="112"/>
      <c r="T332" s="46"/>
      <c r="AT332" s="10" t="s">
        <v>107</v>
      </c>
      <c r="AU332" s="10" t="s">
        <v>71</v>
      </c>
    </row>
    <row r="333" spans="2:65" s="1" customFormat="1" ht="44.25" customHeight="1">
      <c r="B333" s="22"/>
      <c r="C333" s="97" t="s">
        <v>539</v>
      </c>
      <c r="D333" s="97" t="s">
        <v>98</v>
      </c>
      <c r="E333" s="98" t="s">
        <v>540</v>
      </c>
      <c r="F333" s="99" t="s">
        <v>541</v>
      </c>
      <c r="G333" s="100" t="s">
        <v>101</v>
      </c>
      <c r="H333" s="101">
        <v>0</v>
      </c>
      <c r="I333" s="102">
        <v>1090</v>
      </c>
      <c r="J333" s="102">
        <f>ROUND(I333*H333,2)</f>
        <v>0</v>
      </c>
      <c r="K333" s="99" t="s">
        <v>102</v>
      </c>
      <c r="L333" s="103"/>
      <c r="M333" s="104" t="s">
        <v>1</v>
      </c>
      <c r="N333" s="105" t="s">
        <v>36</v>
      </c>
      <c r="O333" s="106">
        <v>0</v>
      </c>
      <c r="P333" s="106">
        <f>O333*H333</f>
        <v>0</v>
      </c>
      <c r="Q333" s="106">
        <v>0</v>
      </c>
      <c r="R333" s="106">
        <f>Q333*H333</f>
        <v>0</v>
      </c>
      <c r="S333" s="106">
        <v>0</v>
      </c>
      <c r="T333" s="107">
        <f>S333*H333</f>
        <v>0</v>
      </c>
      <c r="AR333" s="108" t="s">
        <v>103</v>
      </c>
      <c r="AT333" s="108" t="s">
        <v>98</v>
      </c>
      <c r="AU333" s="108" t="s">
        <v>71</v>
      </c>
      <c r="AY333" s="10" t="s">
        <v>104</v>
      </c>
      <c r="BE333" s="109">
        <f>IF(N333="základní",J333,0)</f>
        <v>0</v>
      </c>
      <c r="BF333" s="109">
        <f>IF(N333="snížená",J333,0)</f>
        <v>0</v>
      </c>
      <c r="BG333" s="109">
        <f>IF(N333="zákl. přenesená",J333,0)</f>
        <v>0</v>
      </c>
      <c r="BH333" s="109">
        <f>IF(N333="sníž. přenesená",J333,0)</f>
        <v>0</v>
      </c>
      <c r="BI333" s="109">
        <f>IF(N333="nulová",J333,0)</f>
        <v>0</v>
      </c>
      <c r="BJ333" s="10" t="s">
        <v>76</v>
      </c>
      <c r="BK333" s="109">
        <f>ROUND(I333*H333,2)</f>
        <v>0</v>
      </c>
      <c r="BL333" s="10" t="s">
        <v>105</v>
      </c>
      <c r="BM333" s="108" t="s">
        <v>542</v>
      </c>
    </row>
    <row r="334" spans="2:65" s="1" customFormat="1" ht="29.25">
      <c r="B334" s="22"/>
      <c r="D334" s="110" t="s">
        <v>107</v>
      </c>
      <c r="F334" s="111" t="s">
        <v>541</v>
      </c>
      <c r="L334" s="22"/>
      <c r="M334" s="112"/>
      <c r="T334" s="46"/>
      <c r="AT334" s="10" t="s">
        <v>107</v>
      </c>
      <c r="AU334" s="10" t="s">
        <v>71</v>
      </c>
    </row>
    <row r="335" spans="2:65" s="1" customFormat="1" ht="44.25" customHeight="1">
      <c r="B335" s="22"/>
      <c r="C335" s="97" t="s">
        <v>543</v>
      </c>
      <c r="D335" s="97" t="s">
        <v>98</v>
      </c>
      <c r="E335" s="98" t="s">
        <v>544</v>
      </c>
      <c r="F335" s="99" t="s">
        <v>545</v>
      </c>
      <c r="G335" s="100" t="s">
        <v>101</v>
      </c>
      <c r="H335" s="101">
        <v>0</v>
      </c>
      <c r="I335" s="102">
        <v>2470</v>
      </c>
      <c r="J335" s="102">
        <f>ROUND(I335*H335,2)</f>
        <v>0</v>
      </c>
      <c r="K335" s="99" t="s">
        <v>102</v>
      </c>
      <c r="L335" s="103"/>
      <c r="M335" s="104" t="s">
        <v>1</v>
      </c>
      <c r="N335" s="105" t="s">
        <v>36</v>
      </c>
      <c r="O335" s="106">
        <v>0</v>
      </c>
      <c r="P335" s="106">
        <f>O335*H335</f>
        <v>0</v>
      </c>
      <c r="Q335" s="106">
        <v>0</v>
      </c>
      <c r="R335" s="106">
        <f>Q335*H335</f>
        <v>0</v>
      </c>
      <c r="S335" s="106">
        <v>0</v>
      </c>
      <c r="T335" s="107">
        <f>S335*H335</f>
        <v>0</v>
      </c>
      <c r="AR335" s="108" t="s">
        <v>103</v>
      </c>
      <c r="AT335" s="108" t="s">
        <v>98</v>
      </c>
      <c r="AU335" s="108" t="s">
        <v>71</v>
      </c>
      <c r="AY335" s="10" t="s">
        <v>104</v>
      </c>
      <c r="BE335" s="109">
        <f>IF(N335="základní",J335,0)</f>
        <v>0</v>
      </c>
      <c r="BF335" s="109">
        <f>IF(N335="snížená",J335,0)</f>
        <v>0</v>
      </c>
      <c r="BG335" s="109">
        <f>IF(N335="zákl. přenesená",J335,0)</f>
        <v>0</v>
      </c>
      <c r="BH335" s="109">
        <f>IF(N335="sníž. přenesená",J335,0)</f>
        <v>0</v>
      </c>
      <c r="BI335" s="109">
        <f>IF(N335="nulová",J335,0)</f>
        <v>0</v>
      </c>
      <c r="BJ335" s="10" t="s">
        <v>76</v>
      </c>
      <c r="BK335" s="109">
        <f>ROUND(I335*H335,2)</f>
        <v>0</v>
      </c>
      <c r="BL335" s="10" t="s">
        <v>105</v>
      </c>
      <c r="BM335" s="108" t="s">
        <v>546</v>
      </c>
    </row>
    <row r="336" spans="2:65" s="1" customFormat="1" ht="29.25">
      <c r="B336" s="22"/>
      <c r="D336" s="110" t="s">
        <v>107</v>
      </c>
      <c r="F336" s="111" t="s">
        <v>545</v>
      </c>
      <c r="L336" s="22"/>
      <c r="M336" s="112"/>
      <c r="T336" s="46"/>
      <c r="AT336" s="10" t="s">
        <v>107</v>
      </c>
      <c r="AU336" s="10" t="s">
        <v>71</v>
      </c>
    </row>
    <row r="337" spans="2:65" s="1" customFormat="1" ht="44.25" customHeight="1">
      <c r="B337" s="22"/>
      <c r="C337" s="97" t="s">
        <v>547</v>
      </c>
      <c r="D337" s="97" t="s">
        <v>98</v>
      </c>
      <c r="E337" s="98" t="s">
        <v>548</v>
      </c>
      <c r="F337" s="99" t="s">
        <v>549</v>
      </c>
      <c r="G337" s="100" t="s">
        <v>101</v>
      </c>
      <c r="H337" s="101">
        <v>0</v>
      </c>
      <c r="I337" s="102">
        <v>3720</v>
      </c>
      <c r="J337" s="102">
        <f>ROUND(I337*H337,2)</f>
        <v>0</v>
      </c>
      <c r="K337" s="99" t="s">
        <v>102</v>
      </c>
      <c r="L337" s="103"/>
      <c r="M337" s="104" t="s">
        <v>1</v>
      </c>
      <c r="N337" s="105" t="s">
        <v>36</v>
      </c>
      <c r="O337" s="106">
        <v>0</v>
      </c>
      <c r="P337" s="106">
        <f>O337*H337</f>
        <v>0</v>
      </c>
      <c r="Q337" s="106">
        <v>0</v>
      </c>
      <c r="R337" s="106">
        <f>Q337*H337</f>
        <v>0</v>
      </c>
      <c r="S337" s="106">
        <v>0</v>
      </c>
      <c r="T337" s="107">
        <f>S337*H337</f>
        <v>0</v>
      </c>
      <c r="AR337" s="108" t="s">
        <v>103</v>
      </c>
      <c r="AT337" s="108" t="s">
        <v>98</v>
      </c>
      <c r="AU337" s="108" t="s">
        <v>71</v>
      </c>
      <c r="AY337" s="10" t="s">
        <v>104</v>
      </c>
      <c r="BE337" s="109">
        <f>IF(N337="základní",J337,0)</f>
        <v>0</v>
      </c>
      <c r="BF337" s="109">
        <f>IF(N337="snížená",J337,0)</f>
        <v>0</v>
      </c>
      <c r="BG337" s="109">
        <f>IF(N337="zákl. přenesená",J337,0)</f>
        <v>0</v>
      </c>
      <c r="BH337" s="109">
        <f>IF(N337="sníž. přenesená",J337,0)</f>
        <v>0</v>
      </c>
      <c r="BI337" s="109">
        <f>IF(N337="nulová",J337,0)</f>
        <v>0</v>
      </c>
      <c r="BJ337" s="10" t="s">
        <v>76</v>
      </c>
      <c r="BK337" s="109">
        <f>ROUND(I337*H337,2)</f>
        <v>0</v>
      </c>
      <c r="BL337" s="10" t="s">
        <v>105</v>
      </c>
      <c r="BM337" s="108" t="s">
        <v>550</v>
      </c>
    </row>
    <row r="338" spans="2:65" s="1" customFormat="1" ht="29.25">
      <c r="B338" s="22"/>
      <c r="D338" s="110" t="s">
        <v>107</v>
      </c>
      <c r="F338" s="111" t="s">
        <v>549</v>
      </c>
      <c r="L338" s="22"/>
      <c r="M338" s="112"/>
      <c r="T338" s="46"/>
      <c r="AT338" s="10" t="s">
        <v>107</v>
      </c>
      <c r="AU338" s="10" t="s">
        <v>71</v>
      </c>
    </row>
    <row r="339" spans="2:65" s="1" customFormat="1" ht="44.25" customHeight="1">
      <c r="B339" s="22"/>
      <c r="C339" s="97" t="s">
        <v>551</v>
      </c>
      <c r="D339" s="97" t="s">
        <v>98</v>
      </c>
      <c r="E339" s="98" t="s">
        <v>552</v>
      </c>
      <c r="F339" s="99" t="s">
        <v>553</v>
      </c>
      <c r="G339" s="100" t="s">
        <v>101</v>
      </c>
      <c r="H339" s="101">
        <v>0</v>
      </c>
      <c r="I339" s="102">
        <v>4620</v>
      </c>
      <c r="J339" s="102">
        <f>ROUND(I339*H339,2)</f>
        <v>0</v>
      </c>
      <c r="K339" s="99" t="s">
        <v>102</v>
      </c>
      <c r="L339" s="103"/>
      <c r="M339" s="104" t="s">
        <v>1</v>
      </c>
      <c r="N339" s="105" t="s">
        <v>36</v>
      </c>
      <c r="O339" s="106">
        <v>0</v>
      </c>
      <c r="P339" s="106">
        <f>O339*H339</f>
        <v>0</v>
      </c>
      <c r="Q339" s="106">
        <v>0</v>
      </c>
      <c r="R339" s="106">
        <f>Q339*H339</f>
        <v>0</v>
      </c>
      <c r="S339" s="106">
        <v>0</v>
      </c>
      <c r="T339" s="107">
        <f>S339*H339</f>
        <v>0</v>
      </c>
      <c r="AR339" s="108" t="s">
        <v>103</v>
      </c>
      <c r="AT339" s="108" t="s">
        <v>98</v>
      </c>
      <c r="AU339" s="108" t="s">
        <v>71</v>
      </c>
      <c r="AY339" s="10" t="s">
        <v>104</v>
      </c>
      <c r="BE339" s="109">
        <f>IF(N339="základní",J339,0)</f>
        <v>0</v>
      </c>
      <c r="BF339" s="109">
        <f>IF(N339="snížená",J339,0)</f>
        <v>0</v>
      </c>
      <c r="BG339" s="109">
        <f>IF(N339="zákl. přenesená",J339,0)</f>
        <v>0</v>
      </c>
      <c r="BH339" s="109">
        <f>IF(N339="sníž. přenesená",J339,0)</f>
        <v>0</v>
      </c>
      <c r="BI339" s="109">
        <f>IF(N339="nulová",J339,0)</f>
        <v>0</v>
      </c>
      <c r="BJ339" s="10" t="s">
        <v>76</v>
      </c>
      <c r="BK339" s="109">
        <f>ROUND(I339*H339,2)</f>
        <v>0</v>
      </c>
      <c r="BL339" s="10" t="s">
        <v>105</v>
      </c>
      <c r="BM339" s="108" t="s">
        <v>554</v>
      </c>
    </row>
    <row r="340" spans="2:65" s="1" customFormat="1" ht="29.25">
      <c r="B340" s="22"/>
      <c r="D340" s="110" t="s">
        <v>107</v>
      </c>
      <c r="F340" s="111" t="s">
        <v>553</v>
      </c>
      <c r="L340" s="22"/>
      <c r="M340" s="112"/>
      <c r="T340" s="46"/>
      <c r="AT340" s="10" t="s">
        <v>107</v>
      </c>
      <c r="AU340" s="10" t="s">
        <v>71</v>
      </c>
    </row>
    <row r="341" spans="2:65" s="1" customFormat="1" ht="44.25" customHeight="1">
      <c r="B341" s="22"/>
      <c r="C341" s="97" t="s">
        <v>555</v>
      </c>
      <c r="D341" s="97" t="s">
        <v>98</v>
      </c>
      <c r="E341" s="98" t="s">
        <v>556</v>
      </c>
      <c r="F341" s="99" t="s">
        <v>557</v>
      </c>
      <c r="G341" s="100" t="s">
        <v>101</v>
      </c>
      <c r="H341" s="101">
        <v>0</v>
      </c>
      <c r="I341" s="102">
        <v>5460</v>
      </c>
      <c r="J341" s="102">
        <f>ROUND(I341*H341,2)</f>
        <v>0</v>
      </c>
      <c r="K341" s="99" t="s">
        <v>102</v>
      </c>
      <c r="L341" s="103"/>
      <c r="M341" s="104" t="s">
        <v>1</v>
      </c>
      <c r="N341" s="105" t="s">
        <v>36</v>
      </c>
      <c r="O341" s="106">
        <v>0</v>
      </c>
      <c r="P341" s="106">
        <f>O341*H341</f>
        <v>0</v>
      </c>
      <c r="Q341" s="106">
        <v>0</v>
      </c>
      <c r="R341" s="106">
        <f>Q341*H341</f>
        <v>0</v>
      </c>
      <c r="S341" s="106">
        <v>0</v>
      </c>
      <c r="T341" s="107">
        <f>S341*H341</f>
        <v>0</v>
      </c>
      <c r="AR341" s="108" t="s">
        <v>103</v>
      </c>
      <c r="AT341" s="108" t="s">
        <v>98</v>
      </c>
      <c r="AU341" s="108" t="s">
        <v>71</v>
      </c>
      <c r="AY341" s="10" t="s">
        <v>104</v>
      </c>
      <c r="BE341" s="109">
        <f>IF(N341="základní",J341,0)</f>
        <v>0</v>
      </c>
      <c r="BF341" s="109">
        <f>IF(N341="snížená",J341,0)</f>
        <v>0</v>
      </c>
      <c r="BG341" s="109">
        <f>IF(N341="zákl. přenesená",J341,0)</f>
        <v>0</v>
      </c>
      <c r="BH341" s="109">
        <f>IF(N341="sníž. přenesená",J341,0)</f>
        <v>0</v>
      </c>
      <c r="BI341" s="109">
        <f>IF(N341="nulová",J341,0)</f>
        <v>0</v>
      </c>
      <c r="BJ341" s="10" t="s">
        <v>76</v>
      </c>
      <c r="BK341" s="109">
        <f>ROUND(I341*H341,2)</f>
        <v>0</v>
      </c>
      <c r="BL341" s="10" t="s">
        <v>105</v>
      </c>
      <c r="BM341" s="108" t="s">
        <v>558</v>
      </c>
    </row>
    <row r="342" spans="2:65" s="1" customFormat="1" ht="29.25">
      <c r="B342" s="22"/>
      <c r="D342" s="110" t="s">
        <v>107</v>
      </c>
      <c r="F342" s="111" t="s">
        <v>557</v>
      </c>
      <c r="L342" s="22"/>
      <c r="M342" s="112"/>
      <c r="T342" s="46"/>
      <c r="AT342" s="10" t="s">
        <v>107</v>
      </c>
      <c r="AU342" s="10" t="s">
        <v>71</v>
      </c>
    </row>
    <row r="343" spans="2:65" s="1" customFormat="1" ht="44.25" customHeight="1">
      <c r="B343" s="22"/>
      <c r="C343" s="97" t="s">
        <v>559</v>
      </c>
      <c r="D343" s="97" t="s">
        <v>98</v>
      </c>
      <c r="E343" s="98" t="s">
        <v>560</v>
      </c>
      <c r="F343" s="99" t="s">
        <v>561</v>
      </c>
      <c r="G343" s="100" t="s">
        <v>101</v>
      </c>
      <c r="H343" s="101">
        <v>0</v>
      </c>
      <c r="I343" s="102">
        <v>7420</v>
      </c>
      <c r="J343" s="102">
        <f>ROUND(I343*H343,2)</f>
        <v>0</v>
      </c>
      <c r="K343" s="99" t="s">
        <v>102</v>
      </c>
      <c r="L343" s="103"/>
      <c r="M343" s="104" t="s">
        <v>1</v>
      </c>
      <c r="N343" s="105" t="s">
        <v>36</v>
      </c>
      <c r="O343" s="106">
        <v>0</v>
      </c>
      <c r="P343" s="106">
        <f>O343*H343</f>
        <v>0</v>
      </c>
      <c r="Q343" s="106">
        <v>0</v>
      </c>
      <c r="R343" s="106">
        <f>Q343*H343</f>
        <v>0</v>
      </c>
      <c r="S343" s="106">
        <v>0</v>
      </c>
      <c r="T343" s="107">
        <f>S343*H343</f>
        <v>0</v>
      </c>
      <c r="AR343" s="108" t="s">
        <v>103</v>
      </c>
      <c r="AT343" s="108" t="s">
        <v>98</v>
      </c>
      <c r="AU343" s="108" t="s">
        <v>71</v>
      </c>
      <c r="AY343" s="10" t="s">
        <v>104</v>
      </c>
      <c r="BE343" s="109">
        <f>IF(N343="základní",J343,0)</f>
        <v>0</v>
      </c>
      <c r="BF343" s="109">
        <f>IF(N343="snížená",J343,0)</f>
        <v>0</v>
      </c>
      <c r="BG343" s="109">
        <f>IF(N343="zákl. přenesená",J343,0)</f>
        <v>0</v>
      </c>
      <c r="BH343" s="109">
        <f>IF(N343="sníž. přenesená",J343,0)</f>
        <v>0</v>
      </c>
      <c r="BI343" s="109">
        <f>IF(N343="nulová",J343,0)</f>
        <v>0</v>
      </c>
      <c r="BJ343" s="10" t="s">
        <v>76</v>
      </c>
      <c r="BK343" s="109">
        <f>ROUND(I343*H343,2)</f>
        <v>0</v>
      </c>
      <c r="BL343" s="10" t="s">
        <v>105</v>
      </c>
      <c r="BM343" s="108" t="s">
        <v>562</v>
      </c>
    </row>
    <row r="344" spans="2:65" s="1" customFormat="1" ht="29.25">
      <c r="B344" s="22"/>
      <c r="D344" s="110" t="s">
        <v>107</v>
      </c>
      <c r="F344" s="111" t="s">
        <v>561</v>
      </c>
      <c r="L344" s="22"/>
      <c r="M344" s="112"/>
      <c r="T344" s="46"/>
      <c r="AT344" s="10" t="s">
        <v>107</v>
      </c>
      <c r="AU344" s="10" t="s">
        <v>71</v>
      </c>
    </row>
    <row r="345" spans="2:65" s="1" customFormat="1" ht="44.25" customHeight="1">
      <c r="B345" s="22"/>
      <c r="C345" s="97" t="s">
        <v>563</v>
      </c>
      <c r="D345" s="97" t="s">
        <v>98</v>
      </c>
      <c r="E345" s="98" t="s">
        <v>564</v>
      </c>
      <c r="F345" s="99" t="s">
        <v>565</v>
      </c>
      <c r="G345" s="100" t="s">
        <v>101</v>
      </c>
      <c r="H345" s="101">
        <v>0</v>
      </c>
      <c r="I345" s="102">
        <v>8600</v>
      </c>
      <c r="J345" s="102">
        <f>ROUND(I345*H345,2)</f>
        <v>0</v>
      </c>
      <c r="K345" s="99" t="s">
        <v>102</v>
      </c>
      <c r="L345" s="103"/>
      <c r="M345" s="104" t="s">
        <v>1</v>
      </c>
      <c r="N345" s="105" t="s">
        <v>36</v>
      </c>
      <c r="O345" s="106">
        <v>0</v>
      </c>
      <c r="P345" s="106">
        <f>O345*H345</f>
        <v>0</v>
      </c>
      <c r="Q345" s="106">
        <v>0</v>
      </c>
      <c r="R345" s="106">
        <f>Q345*H345</f>
        <v>0</v>
      </c>
      <c r="S345" s="106">
        <v>0</v>
      </c>
      <c r="T345" s="107">
        <f>S345*H345</f>
        <v>0</v>
      </c>
      <c r="AR345" s="108" t="s">
        <v>103</v>
      </c>
      <c r="AT345" s="108" t="s">
        <v>98</v>
      </c>
      <c r="AU345" s="108" t="s">
        <v>71</v>
      </c>
      <c r="AY345" s="10" t="s">
        <v>104</v>
      </c>
      <c r="BE345" s="109">
        <f>IF(N345="základní",J345,0)</f>
        <v>0</v>
      </c>
      <c r="BF345" s="109">
        <f>IF(N345="snížená",J345,0)</f>
        <v>0</v>
      </c>
      <c r="BG345" s="109">
        <f>IF(N345="zákl. přenesená",J345,0)</f>
        <v>0</v>
      </c>
      <c r="BH345" s="109">
        <f>IF(N345="sníž. přenesená",J345,0)</f>
        <v>0</v>
      </c>
      <c r="BI345" s="109">
        <f>IF(N345="nulová",J345,0)</f>
        <v>0</v>
      </c>
      <c r="BJ345" s="10" t="s">
        <v>76</v>
      </c>
      <c r="BK345" s="109">
        <f>ROUND(I345*H345,2)</f>
        <v>0</v>
      </c>
      <c r="BL345" s="10" t="s">
        <v>105</v>
      </c>
      <c r="BM345" s="108" t="s">
        <v>566</v>
      </c>
    </row>
    <row r="346" spans="2:65" s="1" customFormat="1" ht="29.25">
      <c r="B346" s="22"/>
      <c r="D346" s="110" t="s">
        <v>107</v>
      </c>
      <c r="F346" s="111" t="s">
        <v>565</v>
      </c>
      <c r="L346" s="22"/>
      <c r="M346" s="112"/>
      <c r="T346" s="46"/>
      <c r="AT346" s="10" t="s">
        <v>107</v>
      </c>
      <c r="AU346" s="10" t="s">
        <v>71</v>
      </c>
    </row>
    <row r="347" spans="2:65" s="1" customFormat="1" ht="44.25" customHeight="1">
      <c r="B347" s="22"/>
      <c r="C347" s="97" t="s">
        <v>567</v>
      </c>
      <c r="D347" s="97" t="s">
        <v>98</v>
      </c>
      <c r="E347" s="98" t="s">
        <v>568</v>
      </c>
      <c r="F347" s="99" t="s">
        <v>569</v>
      </c>
      <c r="G347" s="100" t="s">
        <v>101</v>
      </c>
      <c r="H347" s="101">
        <v>0</v>
      </c>
      <c r="I347" s="102">
        <v>9510</v>
      </c>
      <c r="J347" s="102">
        <f>ROUND(I347*H347,2)</f>
        <v>0</v>
      </c>
      <c r="K347" s="99" t="s">
        <v>102</v>
      </c>
      <c r="L347" s="103"/>
      <c r="M347" s="104" t="s">
        <v>1</v>
      </c>
      <c r="N347" s="105" t="s">
        <v>36</v>
      </c>
      <c r="O347" s="106">
        <v>0</v>
      </c>
      <c r="P347" s="106">
        <f>O347*H347</f>
        <v>0</v>
      </c>
      <c r="Q347" s="106">
        <v>0</v>
      </c>
      <c r="R347" s="106">
        <f>Q347*H347</f>
        <v>0</v>
      </c>
      <c r="S347" s="106">
        <v>0</v>
      </c>
      <c r="T347" s="107">
        <f>S347*H347</f>
        <v>0</v>
      </c>
      <c r="AR347" s="108" t="s">
        <v>103</v>
      </c>
      <c r="AT347" s="108" t="s">
        <v>98</v>
      </c>
      <c r="AU347" s="108" t="s">
        <v>71</v>
      </c>
      <c r="AY347" s="10" t="s">
        <v>104</v>
      </c>
      <c r="BE347" s="109">
        <f>IF(N347="základní",J347,0)</f>
        <v>0</v>
      </c>
      <c r="BF347" s="109">
        <f>IF(N347="snížená",J347,0)</f>
        <v>0</v>
      </c>
      <c r="BG347" s="109">
        <f>IF(N347="zákl. přenesená",J347,0)</f>
        <v>0</v>
      </c>
      <c r="BH347" s="109">
        <f>IF(N347="sníž. přenesená",J347,0)</f>
        <v>0</v>
      </c>
      <c r="BI347" s="109">
        <f>IF(N347="nulová",J347,0)</f>
        <v>0</v>
      </c>
      <c r="BJ347" s="10" t="s">
        <v>76</v>
      </c>
      <c r="BK347" s="109">
        <f>ROUND(I347*H347,2)</f>
        <v>0</v>
      </c>
      <c r="BL347" s="10" t="s">
        <v>105</v>
      </c>
      <c r="BM347" s="108" t="s">
        <v>570</v>
      </c>
    </row>
    <row r="348" spans="2:65" s="1" customFormat="1" ht="29.25">
      <c r="B348" s="22"/>
      <c r="D348" s="110" t="s">
        <v>107</v>
      </c>
      <c r="F348" s="111" t="s">
        <v>569</v>
      </c>
      <c r="L348" s="22"/>
      <c r="M348" s="112"/>
      <c r="T348" s="46"/>
      <c r="AT348" s="10" t="s">
        <v>107</v>
      </c>
      <c r="AU348" s="10" t="s">
        <v>71</v>
      </c>
    </row>
    <row r="349" spans="2:65" s="1" customFormat="1" ht="44.25" customHeight="1">
      <c r="B349" s="22"/>
      <c r="C349" s="97" t="s">
        <v>571</v>
      </c>
      <c r="D349" s="97" t="s">
        <v>98</v>
      </c>
      <c r="E349" s="98" t="s">
        <v>572</v>
      </c>
      <c r="F349" s="99" t="s">
        <v>573</v>
      </c>
      <c r="G349" s="100" t="s">
        <v>101</v>
      </c>
      <c r="H349" s="101">
        <v>0</v>
      </c>
      <c r="I349" s="102">
        <v>9680</v>
      </c>
      <c r="J349" s="102">
        <f>ROUND(I349*H349,2)</f>
        <v>0</v>
      </c>
      <c r="K349" s="99" t="s">
        <v>102</v>
      </c>
      <c r="L349" s="103"/>
      <c r="M349" s="104" t="s">
        <v>1</v>
      </c>
      <c r="N349" s="105" t="s">
        <v>36</v>
      </c>
      <c r="O349" s="106">
        <v>0</v>
      </c>
      <c r="P349" s="106">
        <f>O349*H349</f>
        <v>0</v>
      </c>
      <c r="Q349" s="106">
        <v>0</v>
      </c>
      <c r="R349" s="106">
        <f>Q349*H349</f>
        <v>0</v>
      </c>
      <c r="S349" s="106">
        <v>0</v>
      </c>
      <c r="T349" s="107">
        <f>S349*H349</f>
        <v>0</v>
      </c>
      <c r="AR349" s="108" t="s">
        <v>103</v>
      </c>
      <c r="AT349" s="108" t="s">
        <v>98</v>
      </c>
      <c r="AU349" s="108" t="s">
        <v>71</v>
      </c>
      <c r="AY349" s="10" t="s">
        <v>104</v>
      </c>
      <c r="BE349" s="109">
        <f>IF(N349="základní",J349,0)</f>
        <v>0</v>
      </c>
      <c r="BF349" s="109">
        <f>IF(N349="snížená",J349,0)</f>
        <v>0</v>
      </c>
      <c r="BG349" s="109">
        <f>IF(N349="zákl. přenesená",J349,0)</f>
        <v>0</v>
      </c>
      <c r="BH349" s="109">
        <f>IF(N349="sníž. přenesená",J349,0)</f>
        <v>0</v>
      </c>
      <c r="BI349" s="109">
        <f>IF(N349="nulová",J349,0)</f>
        <v>0</v>
      </c>
      <c r="BJ349" s="10" t="s">
        <v>76</v>
      </c>
      <c r="BK349" s="109">
        <f>ROUND(I349*H349,2)</f>
        <v>0</v>
      </c>
      <c r="BL349" s="10" t="s">
        <v>105</v>
      </c>
      <c r="BM349" s="108" t="s">
        <v>574</v>
      </c>
    </row>
    <row r="350" spans="2:65" s="1" customFormat="1" ht="29.25">
      <c r="B350" s="22"/>
      <c r="D350" s="110" t="s">
        <v>107</v>
      </c>
      <c r="F350" s="111" t="s">
        <v>573</v>
      </c>
      <c r="L350" s="22"/>
      <c r="M350" s="112"/>
      <c r="T350" s="46"/>
      <c r="AT350" s="10" t="s">
        <v>107</v>
      </c>
      <c r="AU350" s="10" t="s">
        <v>71</v>
      </c>
    </row>
    <row r="351" spans="2:65" s="1" customFormat="1" ht="44.25" customHeight="1">
      <c r="B351" s="22"/>
      <c r="C351" s="97" t="s">
        <v>575</v>
      </c>
      <c r="D351" s="97" t="s">
        <v>98</v>
      </c>
      <c r="E351" s="98" t="s">
        <v>576</v>
      </c>
      <c r="F351" s="99" t="s">
        <v>577</v>
      </c>
      <c r="G351" s="100" t="s">
        <v>101</v>
      </c>
      <c r="H351" s="101">
        <v>0</v>
      </c>
      <c r="I351" s="102">
        <v>11900</v>
      </c>
      <c r="J351" s="102">
        <f>ROUND(I351*H351,2)</f>
        <v>0</v>
      </c>
      <c r="K351" s="99" t="s">
        <v>102</v>
      </c>
      <c r="L351" s="103"/>
      <c r="M351" s="104" t="s">
        <v>1</v>
      </c>
      <c r="N351" s="105" t="s">
        <v>36</v>
      </c>
      <c r="O351" s="106">
        <v>0</v>
      </c>
      <c r="P351" s="106">
        <f>O351*H351</f>
        <v>0</v>
      </c>
      <c r="Q351" s="106">
        <v>0</v>
      </c>
      <c r="R351" s="106">
        <f>Q351*H351</f>
        <v>0</v>
      </c>
      <c r="S351" s="106">
        <v>0</v>
      </c>
      <c r="T351" s="107">
        <f>S351*H351</f>
        <v>0</v>
      </c>
      <c r="AR351" s="108" t="s">
        <v>103</v>
      </c>
      <c r="AT351" s="108" t="s">
        <v>98</v>
      </c>
      <c r="AU351" s="108" t="s">
        <v>71</v>
      </c>
      <c r="AY351" s="10" t="s">
        <v>104</v>
      </c>
      <c r="BE351" s="109">
        <f>IF(N351="základní",J351,0)</f>
        <v>0</v>
      </c>
      <c r="BF351" s="109">
        <f>IF(N351="snížená",J351,0)</f>
        <v>0</v>
      </c>
      <c r="BG351" s="109">
        <f>IF(N351="zákl. přenesená",J351,0)</f>
        <v>0</v>
      </c>
      <c r="BH351" s="109">
        <f>IF(N351="sníž. přenesená",J351,0)</f>
        <v>0</v>
      </c>
      <c r="BI351" s="109">
        <f>IF(N351="nulová",J351,0)</f>
        <v>0</v>
      </c>
      <c r="BJ351" s="10" t="s">
        <v>76</v>
      </c>
      <c r="BK351" s="109">
        <f>ROUND(I351*H351,2)</f>
        <v>0</v>
      </c>
      <c r="BL351" s="10" t="s">
        <v>105</v>
      </c>
      <c r="BM351" s="108" t="s">
        <v>578</v>
      </c>
    </row>
    <row r="352" spans="2:65" s="1" customFormat="1" ht="29.25">
      <c r="B352" s="22"/>
      <c r="D352" s="110" t="s">
        <v>107</v>
      </c>
      <c r="F352" s="111" t="s">
        <v>577</v>
      </c>
      <c r="L352" s="22"/>
      <c r="M352" s="112"/>
      <c r="T352" s="46"/>
      <c r="AT352" s="10" t="s">
        <v>107</v>
      </c>
      <c r="AU352" s="10" t="s">
        <v>71</v>
      </c>
    </row>
    <row r="353" spans="2:65" s="1" customFormat="1" ht="44.25" customHeight="1">
      <c r="B353" s="22"/>
      <c r="C353" s="97" t="s">
        <v>579</v>
      </c>
      <c r="D353" s="97" t="s">
        <v>98</v>
      </c>
      <c r="E353" s="98" t="s">
        <v>580</v>
      </c>
      <c r="F353" s="99" t="s">
        <v>581</v>
      </c>
      <c r="G353" s="100" t="s">
        <v>101</v>
      </c>
      <c r="H353" s="101">
        <v>0</v>
      </c>
      <c r="I353" s="102">
        <v>15300</v>
      </c>
      <c r="J353" s="102">
        <f>ROUND(I353*H353,2)</f>
        <v>0</v>
      </c>
      <c r="K353" s="99" t="s">
        <v>102</v>
      </c>
      <c r="L353" s="103"/>
      <c r="M353" s="104" t="s">
        <v>1</v>
      </c>
      <c r="N353" s="105" t="s">
        <v>36</v>
      </c>
      <c r="O353" s="106">
        <v>0</v>
      </c>
      <c r="P353" s="106">
        <f>O353*H353</f>
        <v>0</v>
      </c>
      <c r="Q353" s="106">
        <v>0</v>
      </c>
      <c r="R353" s="106">
        <f>Q353*H353</f>
        <v>0</v>
      </c>
      <c r="S353" s="106">
        <v>0</v>
      </c>
      <c r="T353" s="107">
        <f>S353*H353</f>
        <v>0</v>
      </c>
      <c r="AR353" s="108" t="s">
        <v>103</v>
      </c>
      <c r="AT353" s="108" t="s">
        <v>98</v>
      </c>
      <c r="AU353" s="108" t="s">
        <v>71</v>
      </c>
      <c r="AY353" s="10" t="s">
        <v>104</v>
      </c>
      <c r="BE353" s="109">
        <f>IF(N353="základní",J353,0)</f>
        <v>0</v>
      </c>
      <c r="BF353" s="109">
        <f>IF(N353="snížená",J353,0)</f>
        <v>0</v>
      </c>
      <c r="BG353" s="109">
        <f>IF(N353="zákl. přenesená",J353,0)</f>
        <v>0</v>
      </c>
      <c r="BH353" s="109">
        <f>IF(N353="sníž. přenesená",J353,0)</f>
        <v>0</v>
      </c>
      <c r="BI353" s="109">
        <f>IF(N353="nulová",J353,0)</f>
        <v>0</v>
      </c>
      <c r="BJ353" s="10" t="s">
        <v>76</v>
      </c>
      <c r="BK353" s="109">
        <f>ROUND(I353*H353,2)</f>
        <v>0</v>
      </c>
      <c r="BL353" s="10" t="s">
        <v>105</v>
      </c>
      <c r="BM353" s="108" t="s">
        <v>582</v>
      </c>
    </row>
    <row r="354" spans="2:65" s="1" customFormat="1" ht="29.25">
      <c r="B354" s="22"/>
      <c r="D354" s="110" t="s">
        <v>107</v>
      </c>
      <c r="F354" s="111" t="s">
        <v>581</v>
      </c>
      <c r="L354" s="22"/>
      <c r="M354" s="112"/>
      <c r="T354" s="46"/>
      <c r="AT354" s="10" t="s">
        <v>107</v>
      </c>
      <c r="AU354" s="10" t="s">
        <v>71</v>
      </c>
    </row>
    <row r="355" spans="2:65" s="1" customFormat="1" ht="44.25" customHeight="1">
      <c r="B355" s="22"/>
      <c r="C355" s="97" t="s">
        <v>583</v>
      </c>
      <c r="D355" s="97" t="s">
        <v>98</v>
      </c>
      <c r="E355" s="98" t="s">
        <v>584</v>
      </c>
      <c r="F355" s="99" t="s">
        <v>585</v>
      </c>
      <c r="G355" s="100" t="s">
        <v>101</v>
      </c>
      <c r="H355" s="101">
        <v>0</v>
      </c>
      <c r="I355" s="102">
        <v>18100</v>
      </c>
      <c r="J355" s="102">
        <f>ROUND(I355*H355,2)</f>
        <v>0</v>
      </c>
      <c r="K355" s="99" t="s">
        <v>102</v>
      </c>
      <c r="L355" s="103"/>
      <c r="M355" s="104" t="s">
        <v>1</v>
      </c>
      <c r="N355" s="105" t="s">
        <v>36</v>
      </c>
      <c r="O355" s="106">
        <v>0</v>
      </c>
      <c r="P355" s="106">
        <f>O355*H355</f>
        <v>0</v>
      </c>
      <c r="Q355" s="106">
        <v>0</v>
      </c>
      <c r="R355" s="106">
        <f>Q355*H355</f>
        <v>0</v>
      </c>
      <c r="S355" s="106">
        <v>0</v>
      </c>
      <c r="T355" s="107">
        <f>S355*H355</f>
        <v>0</v>
      </c>
      <c r="AR355" s="108" t="s">
        <v>103</v>
      </c>
      <c r="AT355" s="108" t="s">
        <v>98</v>
      </c>
      <c r="AU355" s="108" t="s">
        <v>71</v>
      </c>
      <c r="AY355" s="10" t="s">
        <v>104</v>
      </c>
      <c r="BE355" s="109">
        <f>IF(N355="základní",J355,0)</f>
        <v>0</v>
      </c>
      <c r="BF355" s="109">
        <f>IF(N355="snížená",J355,0)</f>
        <v>0</v>
      </c>
      <c r="BG355" s="109">
        <f>IF(N355="zákl. přenesená",J355,0)</f>
        <v>0</v>
      </c>
      <c r="BH355" s="109">
        <f>IF(N355="sníž. přenesená",J355,0)</f>
        <v>0</v>
      </c>
      <c r="BI355" s="109">
        <f>IF(N355="nulová",J355,0)</f>
        <v>0</v>
      </c>
      <c r="BJ355" s="10" t="s">
        <v>76</v>
      </c>
      <c r="BK355" s="109">
        <f>ROUND(I355*H355,2)</f>
        <v>0</v>
      </c>
      <c r="BL355" s="10" t="s">
        <v>105</v>
      </c>
      <c r="BM355" s="108" t="s">
        <v>586</v>
      </c>
    </row>
    <row r="356" spans="2:65" s="1" customFormat="1" ht="29.25">
      <c r="B356" s="22"/>
      <c r="D356" s="110" t="s">
        <v>107</v>
      </c>
      <c r="F356" s="111" t="s">
        <v>585</v>
      </c>
      <c r="L356" s="22"/>
      <c r="M356" s="112"/>
      <c r="T356" s="46"/>
      <c r="AT356" s="10" t="s">
        <v>107</v>
      </c>
      <c r="AU356" s="10" t="s">
        <v>71</v>
      </c>
    </row>
    <row r="357" spans="2:65" s="1" customFormat="1" ht="44.25" customHeight="1">
      <c r="B357" s="22"/>
      <c r="C357" s="97" t="s">
        <v>587</v>
      </c>
      <c r="D357" s="97" t="s">
        <v>98</v>
      </c>
      <c r="E357" s="98" t="s">
        <v>588</v>
      </c>
      <c r="F357" s="99" t="s">
        <v>589</v>
      </c>
      <c r="G357" s="100" t="s">
        <v>101</v>
      </c>
      <c r="H357" s="101">
        <v>0</v>
      </c>
      <c r="I357" s="102">
        <v>22600</v>
      </c>
      <c r="J357" s="102">
        <f>ROUND(I357*H357,2)</f>
        <v>0</v>
      </c>
      <c r="K357" s="99" t="s">
        <v>102</v>
      </c>
      <c r="L357" s="103"/>
      <c r="M357" s="104" t="s">
        <v>1</v>
      </c>
      <c r="N357" s="105" t="s">
        <v>36</v>
      </c>
      <c r="O357" s="106">
        <v>0</v>
      </c>
      <c r="P357" s="106">
        <f>O357*H357</f>
        <v>0</v>
      </c>
      <c r="Q357" s="106">
        <v>0</v>
      </c>
      <c r="R357" s="106">
        <f>Q357*H357</f>
        <v>0</v>
      </c>
      <c r="S357" s="106">
        <v>0</v>
      </c>
      <c r="T357" s="107">
        <f>S357*H357</f>
        <v>0</v>
      </c>
      <c r="AR357" s="108" t="s">
        <v>103</v>
      </c>
      <c r="AT357" s="108" t="s">
        <v>98</v>
      </c>
      <c r="AU357" s="108" t="s">
        <v>71</v>
      </c>
      <c r="AY357" s="10" t="s">
        <v>104</v>
      </c>
      <c r="BE357" s="109">
        <f>IF(N357="základní",J357,0)</f>
        <v>0</v>
      </c>
      <c r="BF357" s="109">
        <f>IF(N357="snížená",J357,0)</f>
        <v>0</v>
      </c>
      <c r="BG357" s="109">
        <f>IF(N357="zákl. přenesená",J357,0)</f>
        <v>0</v>
      </c>
      <c r="BH357" s="109">
        <f>IF(N357="sníž. přenesená",J357,0)</f>
        <v>0</v>
      </c>
      <c r="BI357" s="109">
        <f>IF(N357="nulová",J357,0)</f>
        <v>0</v>
      </c>
      <c r="BJ357" s="10" t="s">
        <v>76</v>
      </c>
      <c r="BK357" s="109">
        <f>ROUND(I357*H357,2)</f>
        <v>0</v>
      </c>
      <c r="BL357" s="10" t="s">
        <v>105</v>
      </c>
      <c r="BM357" s="108" t="s">
        <v>590</v>
      </c>
    </row>
    <row r="358" spans="2:65" s="1" customFormat="1" ht="29.25">
      <c r="B358" s="22"/>
      <c r="D358" s="110" t="s">
        <v>107</v>
      </c>
      <c r="F358" s="111" t="s">
        <v>589</v>
      </c>
      <c r="L358" s="22"/>
      <c r="M358" s="112"/>
      <c r="T358" s="46"/>
      <c r="AT358" s="10" t="s">
        <v>107</v>
      </c>
      <c r="AU358" s="10" t="s">
        <v>71</v>
      </c>
    </row>
    <row r="359" spans="2:65" s="1" customFormat="1" ht="49.15" customHeight="1">
      <c r="B359" s="22"/>
      <c r="C359" s="97" t="s">
        <v>591</v>
      </c>
      <c r="D359" s="97" t="s">
        <v>98</v>
      </c>
      <c r="E359" s="98" t="s">
        <v>592</v>
      </c>
      <c r="F359" s="99" t="s">
        <v>593</v>
      </c>
      <c r="G359" s="100" t="s">
        <v>101</v>
      </c>
      <c r="H359" s="101">
        <v>0</v>
      </c>
      <c r="I359" s="102">
        <v>9990</v>
      </c>
      <c r="J359" s="102">
        <f>ROUND(I359*H359,2)</f>
        <v>0</v>
      </c>
      <c r="K359" s="99" t="s">
        <v>102</v>
      </c>
      <c r="L359" s="103"/>
      <c r="M359" s="104" t="s">
        <v>1</v>
      </c>
      <c r="N359" s="105" t="s">
        <v>36</v>
      </c>
      <c r="O359" s="106">
        <v>0</v>
      </c>
      <c r="P359" s="106">
        <f>O359*H359</f>
        <v>0</v>
      </c>
      <c r="Q359" s="106">
        <v>0</v>
      </c>
      <c r="R359" s="106">
        <f>Q359*H359</f>
        <v>0</v>
      </c>
      <c r="S359" s="106">
        <v>0</v>
      </c>
      <c r="T359" s="107">
        <f>S359*H359</f>
        <v>0</v>
      </c>
      <c r="AR359" s="108" t="s">
        <v>103</v>
      </c>
      <c r="AT359" s="108" t="s">
        <v>98</v>
      </c>
      <c r="AU359" s="108" t="s">
        <v>71</v>
      </c>
      <c r="AY359" s="10" t="s">
        <v>104</v>
      </c>
      <c r="BE359" s="109">
        <f>IF(N359="základní",J359,0)</f>
        <v>0</v>
      </c>
      <c r="BF359" s="109">
        <f>IF(N359="snížená",J359,0)</f>
        <v>0</v>
      </c>
      <c r="BG359" s="109">
        <f>IF(N359="zákl. přenesená",J359,0)</f>
        <v>0</v>
      </c>
      <c r="BH359" s="109">
        <f>IF(N359="sníž. přenesená",J359,0)</f>
        <v>0</v>
      </c>
      <c r="BI359" s="109">
        <f>IF(N359="nulová",J359,0)</f>
        <v>0</v>
      </c>
      <c r="BJ359" s="10" t="s">
        <v>76</v>
      </c>
      <c r="BK359" s="109">
        <f>ROUND(I359*H359,2)</f>
        <v>0</v>
      </c>
      <c r="BL359" s="10" t="s">
        <v>105</v>
      </c>
      <c r="BM359" s="108" t="s">
        <v>594</v>
      </c>
    </row>
    <row r="360" spans="2:65" s="1" customFormat="1" ht="29.25">
      <c r="B360" s="22"/>
      <c r="D360" s="110" t="s">
        <v>107</v>
      </c>
      <c r="F360" s="111" t="s">
        <v>593</v>
      </c>
      <c r="L360" s="22"/>
      <c r="M360" s="112"/>
      <c r="T360" s="46"/>
      <c r="AT360" s="10" t="s">
        <v>107</v>
      </c>
      <c r="AU360" s="10" t="s">
        <v>71</v>
      </c>
    </row>
    <row r="361" spans="2:65" s="1" customFormat="1" ht="49.15" customHeight="1">
      <c r="B361" s="22"/>
      <c r="C361" s="97" t="s">
        <v>595</v>
      </c>
      <c r="D361" s="97" t="s">
        <v>98</v>
      </c>
      <c r="E361" s="98" t="s">
        <v>596</v>
      </c>
      <c r="F361" s="99" t="s">
        <v>597</v>
      </c>
      <c r="G361" s="100" t="s">
        <v>101</v>
      </c>
      <c r="H361" s="101">
        <v>0</v>
      </c>
      <c r="I361" s="102">
        <v>10100</v>
      </c>
      <c r="J361" s="102">
        <f>ROUND(I361*H361,2)</f>
        <v>0</v>
      </c>
      <c r="K361" s="99" t="s">
        <v>102</v>
      </c>
      <c r="L361" s="103"/>
      <c r="M361" s="104" t="s">
        <v>1</v>
      </c>
      <c r="N361" s="105" t="s">
        <v>36</v>
      </c>
      <c r="O361" s="106">
        <v>0</v>
      </c>
      <c r="P361" s="106">
        <f>O361*H361</f>
        <v>0</v>
      </c>
      <c r="Q361" s="106">
        <v>0</v>
      </c>
      <c r="R361" s="106">
        <f>Q361*H361</f>
        <v>0</v>
      </c>
      <c r="S361" s="106">
        <v>0</v>
      </c>
      <c r="T361" s="107">
        <f>S361*H361</f>
        <v>0</v>
      </c>
      <c r="AR361" s="108" t="s">
        <v>103</v>
      </c>
      <c r="AT361" s="108" t="s">
        <v>98</v>
      </c>
      <c r="AU361" s="108" t="s">
        <v>71</v>
      </c>
      <c r="AY361" s="10" t="s">
        <v>104</v>
      </c>
      <c r="BE361" s="109">
        <f>IF(N361="základní",J361,0)</f>
        <v>0</v>
      </c>
      <c r="BF361" s="109">
        <f>IF(N361="snížená",J361,0)</f>
        <v>0</v>
      </c>
      <c r="BG361" s="109">
        <f>IF(N361="zákl. přenesená",J361,0)</f>
        <v>0</v>
      </c>
      <c r="BH361" s="109">
        <f>IF(N361="sníž. přenesená",J361,0)</f>
        <v>0</v>
      </c>
      <c r="BI361" s="109">
        <f>IF(N361="nulová",J361,0)</f>
        <v>0</v>
      </c>
      <c r="BJ361" s="10" t="s">
        <v>76</v>
      </c>
      <c r="BK361" s="109">
        <f>ROUND(I361*H361,2)</f>
        <v>0</v>
      </c>
      <c r="BL361" s="10" t="s">
        <v>105</v>
      </c>
      <c r="BM361" s="108" t="s">
        <v>598</v>
      </c>
    </row>
    <row r="362" spans="2:65" s="1" customFormat="1" ht="29.25">
      <c r="B362" s="22"/>
      <c r="D362" s="110" t="s">
        <v>107</v>
      </c>
      <c r="F362" s="111" t="s">
        <v>597</v>
      </c>
      <c r="L362" s="22"/>
      <c r="M362" s="112"/>
      <c r="T362" s="46"/>
      <c r="AT362" s="10" t="s">
        <v>107</v>
      </c>
      <c r="AU362" s="10" t="s">
        <v>71</v>
      </c>
    </row>
    <row r="363" spans="2:65" s="1" customFormat="1" ht="49.15" customHeight="1">
      <c r="B363" s="22"/>
      <c r="C363" s="97" t="s">
        <v>599</v>
      </c>
      <c r="D363" s="97" t="s">
        <v>98</v>
      </c>
      <c r="E363" s="98" t="s">
        <v>600</v>
      </c>
      <c r="F363" s="99" t="s">
        <v>601</v>
      </c>
      <c r="G363" s="100" t="s">
        <v>101</v>
      </c>
      <c r="H363" s="101">
        <v>64</v>
      </c>
      <c r="I363" s="102">
        <v>13300</v>
      </c>
      <c r="J363" s="102">
        <f>ROUND(I363*H363,2)</f>
        <v>851200</v>
      </c>
      <c r="K363" s="99" t="s">
        <v>102</v>
      </c>
      <c r="L363" s="103"/>
      <c r="M363" s="104" t="s">
        <v>1</v>
      </c>
      <c r="N363" s="105" t="s">
        <v>36</v>
      </c>
      <c r="O363" s="106">
        <v>0</v>
      </c>
      <c r="P363" s="106">
        <f>O363*H363</f>
        <v>0</v>
      </c>
      <c r="Q363" s="106">
        <v>0</v>
      </c>
      <c r="R363" s="106">
        <f>Q363*H363</f>
        <v>0</v>
      </c>
      <c r="S363" s="106">
        <v>0</v>
      </c>
      <c r="T363" s="107">
        <f>S363*H363</f>
        <v>0</v>
      </c>
      <c r="AR363" s="108" t="s">
        <v>103</v>
      </c>
      <c r="AT363" s="108" t="s">
        <v>98</v>
      </c>
      <c r="AU363" s="108" t="s">
        <v>71</v>
      </c>
      <c r="AY363" s="10" t="s">
        <v>104</v>
      </c>
      <c r="BE363" s="109">
        <f>IF(N363="základní",J363,0)</f>
        <v>851200</v>
      </c>
      <c r="BF363" s="109">
        <f>IF(N363="snížená",J363,0)</f>
        <v>0</v>
      </c>
      <c r="BG363" s="109">
        <f>IF(N363="zákl. přenesená",J363,0)</f>
        <v>0</v>
      </c>
      <c r="BH363" s="109">
        <f>IF(N363="sníž. přenesená",J363,0)</f>
        <v>0</v>
      </c>
      <c r="BI363" s="109">
        <f>IF(N363="nulová",J363,0)</f>
        <v>0</v>
      </c>
      <c r="BJ363" s="10" t="s">
        <v>76</v>
      </c>
      <c r="BK363" s="109">
        <f>ROUND(I363*H363,2)</f>
        <v>851200</v>
      </c>
      <c r="BL363" s="10" t="s">
        <v>105</v>
      </c>
      <c r="BM363" s="108" t="s">
        <v>602</v>
      </c>
    </row>
    <row r="364" spans="2:65" s="1" customFormat="1" ht="29.25">
      <c r="B364" s="22"/>
      <c r="D364" s="110" t="s">
        <v>107</v>
      </c>
      <c r="F364" s="111" t="s">
        <v>601</v>
      </c>
      <c r="L364" s="22"/>
      <c r="M364" s="112"/>
      <c r="T364" s="46"/>
      <c r="AT364" s="10" t="s">
        <v>107</v>
      </c>
      <c r="AU364" s="10" t="s">
        <v>71</v>
      </c>
    </row>
    <row r="365" spans="2:65" s="1" customFormat="1" ht="49.15" customHeight="1">
      <c r="B365" s="22"/>
      <c r="C365" s="97" t="s">
        <v>603</v>
      </c>
      <c r="D365" s="97" t="s">
        <v>98</v>
      </c>
      <c r="E365" s="98" t="s">
        <v>604</v>
      </c>
      <c r="F365" s="99" t="s">
        <v>605</v>
      </c>
      <c r="G365" s="100" t="s">
        <v>101</v>
      </c>
      <c r="H365" s="101">
        <v>48</v>
      </c>
      <c r="I365" s="102">
        <v>14300</v>
      </c>
      <c r="J365" s="102">
        <f>ROUND(I365*H365,2)</f>
        <v>686400</v>
      </c>
      <c r="K365" s="99" t="s">
        <v>102</v>
      </c>
      <c r="L365" s="103"/>
      <c r="M365" s="104" t="s">
        <v>1</v>
      </c>
      <c r="N365" s="105" t="s">
        <v>36</v>
      </c>
      <c r="O365" s="106">
        <v>0</v>
      </c>
      <c r="P365" s="106">
        <f>O365*H365</f>
        <v>0</v>
      </c>
      <c r="Q365" s="106">
        <v>0</v>
      </c>
      <c r="R365" s="106">
        <f>Q365*H365</f>
        <v>0</v>
      </c>
      <c r="S365" s="106">
        <v>0</v>
      </c>
      <c r="T365" s="107">
        <f>S365*H365</f>
        <v>0</v>
      </c>
      <c r="AR365" s="108" t="s">
        <v>103</v>
      </c>
      <c r="AT365" s="108" t="s">
        <v>98</v>
      </c>
      <c r="AU365" s="108" t="s">
        <v>71</v>
      </c>
      <c r="AY365" s="10" t="s">
        <v>104</v>
      </c>
      <c r="BE365" s="109">
        <f>IF(N365="základní",J365,0)</f>
        <v>686400</v>
      </c>
      <c r="BF365" s="109">
        <f>IF(N365="snížená",J365,0)</f>
        <v>0</v>
      </c>
      <c r="BG365" s="109">
        <f>IF(N365="zákl. přenesená",J365,0)</f>
        <v>0</v>
      </c>
      <c r="BH365" s="109">
        <f>IF(N365="sníž. přenesená",J365,0)</f>
        <v>0</v>
      </c>
      <c r="BI365" s="109">
        <f>IF(N365="nulová",J365,0)</f>
        <v>0</v>
      </c>
      <c r="BJ365" s="10" t="s">
        <v>76</v>
      </c>
      <c r="BK365" s="109">
        <f>ROUND(I365*H365,2)</f>
        <v>686400</v>
      </c>
      <c r="BL365" s="10" t="s">
        <v>105</v>
      </c>
      <c r="BM365" s="108" t="s">
        <v>606</v>
      </c>
    </row>
    <row r="366" spans="2:65" s="1" customFormat="1" ht="29.25">
      <c r="B366" s="22"/>
      <c r="D366" s="110" t="s">
        <v>107</v>
      </c>
      <c r="F366" s="111" t="s">
        <v>605</v>
      </c>
      <c r="L366" s="22"/>
      <c r="M366" s="112"/>
      <c r="T366" s="46"/>
      <c r="AT366" s="10" t="s">
        <v>107</v>
      </c>
      <c r="AU366" s="10" t="s">
        <v>71</v>
      </c>
    </row>
    <row r="367" spans="2:65" s="1" customFormat="1" ht="49.15" customHeight="1">
      <c r="B367" s="22"/>
      <c r="C367" s="97" t="s">
        <v>607</v>
      </c>
      <c r="D367" s="97" t="s">
        <v>98</v>
      </c>
      <c r="E367" s="98" t="s">
        <v>608</v>
      </c>
      <c r="F367" s="99" t="s">
        <v>609</v>
      </c>
      <c r="G367" s="100" t="s">
        <v>101</v>
      </c>
      <c r="H367" s="101">
        <v>0</v>
      </c>
      <c r="I367" s="102">
        <v>16800</v>
      </c>
      <c r="J367" s="102">
        <f>ROUND(I367*H367,2)</f>
        <v>0</v>
      </c>
      <c r="K367" s="99" t="s">
        <v>102</v>
      </c>
      <c r="L367" s="103"/>
      <c r="M367" s="104" t="s">
        <v>1</v>
      </c>
      <c r="N367" s="105" t="s">
        <v>36</v>
      </c>
      <c r="O367" s="106">
        <v>0</v>
      </c>
      <c r="P367" s="106">
        <f>O367*H367</f>
        <v>0</v>
      </c>
      <c r="Q367" s="106">
        <v>0</v>
      </c>
      <c r="R367" s="106">
        <f>Q367*H367</f>
        <v>0</v>
      </c>
      <c r="S367" s="106">
        <v>0</v>
      </c>
      <c r="T367" s="107">
        <f>S367*H367</f>
        <v>0</v>
      </c>
      <c r="AR367" s="108" t="s">
        <v>103</v>
      </c>
      <c r="AT367" s="108" t="s">
        <v>98</v>
      </c>
      <c r="AU367" s="108" t="s">
        <v>71</v>
      </c>
      <c r="AY367" s="10" t="s">
        <v>104</v>
      </c>
      <c r="BE367" s="109">
        <f>IF(N367="základní",J367,0)</f>
        <v>0</v>
      </c>
      <c r="BF367" s="109">
        <f>IF(N367="snížená",J367,0)</f>
        <v>0</v>
      </c>
      <c r="BG367" s="109">
        <f>IF(N367="zákl. přenesená",J367,0)</f>
        <v>0</v>
      </c>
      <c r="BH367" s="109">
        <f>IF(N367="sníž. přenesená",J367,0)</f>
        <v>0</v>
      </c>
      <c r="BI367" s="109">
        <f>IF(N367="nulová",J367,0)</f>
        <v>0</v>
      </c>
      <c r="BJ367" s="10" t="s">
        <v>76</v>
      </c>
      <c r="BK367" s="109">
        <f>ROUND(I367*H367,2)</f>
        <v>0</v>
      </c>
      <c r="BL367" s="10" t="s">
        <v>105</v>
      </c>
      <c r="BM367" s="108" t="s">
        <v>610</v>
      </c>
    </row>
    <row r="368" spans="2:65" s="1" customFormat="1" ht="29.25">
      <c r="B368" s="22"/>
      <c r="D368" s="110" t="s">
        <v>107</v>
      </c>
      <c r="F368" s="111" t="s">
        <v>609</v>
      </c>
      <c r="L368" s="22"/>
      <c r="M368" s="112"/>
      <c r="T368" s="46"/>
      <c r="AT368" s="10" t="s">
        <v>107</v>
      </c>
      <c r="AU368" s="10" t="s">
        <v>71</v>
      </c>
    </row>
    <row r="369" spans="2:65" s="1" customFormat="1" ht="49.15" customHeight="1">
      <c r="B369" s="22"/>
      <c r="C369" s="97" t="s">
        <v>611</v>
      </c>
      <c r="D369" s="97" t="s">
        <v>98</v>
      </c>
      <c r="E369" s="98" t="s">
        <v>612</v>
      </c>
      <c r="F369" s="99" t="s">
        <v>613</v>
      </c>
      <c r="G369" s="100" t="s">
        <v>101</v>
      </c>
      <c r="H369" s="101">
        <v>0</v>
      </c>
      <c r="I369" s="102">
        <v>21500</v>
      </c>
      <c r="J369" s="102">
        <f>ROUND(I369*H369,2)</f>
        <v>0</v>
      </c>
      <c r="K369" s="99" t="s">
        <v>102</v>
      </c>
      <c r="L369" s="103"/>
      <c r="M369" s="104" t="s">
        <v>1</v>
      </c>
      <c r="N369" s="105" t="s">
        <v>36</v>
      </c>
      <c r="O369" s="106">
        <v>0</v>
      </c>
      <c r="P369" s="106">
        <f>O369*H369</f>
        <v>0</v>
      </c>
      <c r="Q369" s="106">
        <v>0</v>
      </c>
      <c r="R369" s="106">
        <f>Q369*H369</f>
        <v>0</v>
      </c>
      <c r="S369" s="106">
        <v>0</v>
      </c>
      <c r="T369" s="107">
        <f>S369*H369</f>
        <v>0</v>
      </c>
      <c r="AR369" s="108" t="s">
        <v>103</v>
      </c>
      <c r="AT369" s="108" t="s">
        <v>98</v>
      </c>
      <c r="AU369" s="108" t="s">
        <v>71</v>
      </c>
      <c r="AY369" s="10" t="s">
        <v>104</v>
      </c>
      <c r="BE369" s="109">
        <f>IF(N369="základní",J369,0)</f>
        <v>0</v>
      </c>
      <c r="BF369" s="109">
        <f>IF(N369="snížená",J369,0)</f>
        <v>0</v>
      </c>
      <c r="BG369" s="109">
        <f>IF(N369="zákl. přenesená",J369,0)</f>
        <v>0</v>
      </c>
      <c r="BH369" s="109">
        <f>IF(N369="sníž. přenesená",J369,0)</f>
        <v>0</v>
      </c>
      <c r="BI369" s="109">
        <f>IF(N369="nulová",J369,0)</f>
        <v>0</v>
      </c>
      <c r="BJ369" s="10" t="s">
        <v>76</v>
      </c>
      <c r="BK369" s="109">
        <f>ROUND(I369*H369,2)</f>
        <v>0</v>
      </c>
      <c r="BL369" s="10" t="s">
        <v>105</v>
      </c>
      <c r="BM369" s="108" t="s">
        <v>614</v>
      </c>
    </row>
    <row r="370" spans="2:65" s="1" customFormat="1" ht="29.25">
      <c r="B370" s="22"/>
      <c r="D370" s="110" t="s">
        <v>107</v>
      </c>
      <c r="F370" s="111" t="s">
        <v>613</v>
      </c>
      <c r="L370" s="22"/>
      <c r="M370" s="112"/>
      <c r="T370" s="46"/>
      <c r="AT370" s="10" t="s">
        <v>107</v>
      </c>
      <c r="AU370" s="10" t="s">
        <v>71</v>
      </c>
    </row>
    <row r="371" spans="2:65" s="1" customFormat="1" ht="49.15" customHeight="1">
      <c r="B371" s="22"/>
      <c r="C371" s="97" t="s">
        <v>615</v>
      </c>
      <c r="D371" s="97" t="s">
        <v>98</v>
      </c>
      <c r="E371" s="98" t="s">
        <v>616</v>
      </c>
      <c r="F371" s="99" t="s">
        <v>617</v>
      </c>
      <c r="G371" s="100" t="s">
        <v>101</v>
      </c>
      <c r="H371" s="101">
        <v>0</v>
      </c>
      <c r="I371" s="102">
        <v>23300</v>
      </c>
      <c r="J371" s="102">
        <f>ROUND(I371*H371,2)</f>
        <v>0</v>
      </c>
      <c r="K371" s="99" t="s">
        <v>102</v>
      </c>
      <c r="L371" s="103"/>
      <c r="M371" s="104" t="s">
        <v>1</v>
      </c>
      <c r="N371" s="105" t="s">
        <v>36</v>
      </c>
      <c r="O371" s="106">
        <v>0</v>
      </c>
      <c r="P371" s="106">
        <f>O371*H371</f>
        <v>0</v>
      </c>
      <c r="Q371" s="106">
        <v>0</v>
      </c>
      <c r="R371" s="106">
        <f>Q371*H371</f>
        <v>0</v>
      </c>
      <c r="S371" s="106">
        <v>0</v>
      </c>
      <c r="T371" s="107">
        <f>S371*H371</f>
        <v>0</v>
      </c>
      <c r="AR371" s="108" t="s">
        <v>103</v>
      </c>
      <c r="AT371" s="108" t="s">
        <v>98</v>
      </c>
      <c r="AU371" s="108" t="s">
        <v>71</v>
      </c>
      <c r="AY371" s="10" t="s">
        <v>104</v>
      </c>
      <c r="BE371" s="109">
        <f>IF(N371="základní",J371,0)</f>
        <v>0</v>
      </c>
      <c r="BF371" s="109">
        <f>IF(N371="snížená",J371,0)</f>
        <v>0</v>
      </c>
      <c r="BG371" s="109">
        <f>IF(N371="zákl. přenesená",J371,0)</f>
        <v>0</v>
      </c>
      <c r="BH371" s="109">
        <f>IF(N371="sníž. přenesená",J371,0)</f>
        <v>0</v>
      </c>
      <c r="BI371" s="109">
        <f>IF(N371="nulová",J371,0)</f>
        <v>0</v>
      </c>
      <c r="BJ371" s="10" t="s">
        <v>76</v>
      </c>
      <c r="BK371" s="109">
        <f>ROUND(I371*H371,2)</f>
        <v>0</v>
      </c>
      <c r="BL371" s="10" t="s">
        <v>105</v>
      </c>
      <c r="BM371" s="108" t="s">
        <v>618</v>
      </c>
    </row>
    <row r="372" spans="2:65" s="1" customFormat="1" ht="29.25">
      <c r="B372" s="22"/>
      <c r="D372" s="110" t="s">
        <v>107</v>
      </c>
      <c r="F372" s="111" t="s">
        <v>617</v>
      </c>
      <c r="L372" s="22"/>
      <c r="M372" s="112"/>
      <c r="T372" s="46"/>
      <c r="AT372" s="10" t="s">
        <v>107</v>
      </c>
      <c r="AU372" s="10" t="s">
        <v>71</v>
      </c>
    </row>
    <row r="373" spans="2:65" s="1" customFormat="1" ht="49.15" customHeight="1">
      <c r="B373" s="22"/>
      <c r="C373" s="97" t="s">
        <v>619</v>
      </c>
      <c r="D373" s="97" t="s">
        <v>98</v>
      </c>
      <c r="E373" s="98" t="s">
        <v>620</v>
      </c>
      <c r="F373" s="99" t="s">
        <v>621</v>
      </c>
      <c r="G373" s="100" t="s">
        <v>101</v>
      </c>
      <c r="H373" s="101">
        <v>0</v>
      </c>
      <c r="I373" s="102">
        <v>15200</v>
      </c>
      <c r="J373" s="102">
        <f>ROUND(I373*H373,2)</f>
        <v>0</v>
      </c>
      <c r="K373" s="99" t="s">
        <v>102</v>
      </c>
      <c r="L373" s="103"/>
      <c r="M373" s="104" t="s">
        <v>1</v>
      </c>
      <c r="N373" s="105" t="s">
        <v>36</v>
      </c>
      <c r="O373" s="106">
        <v>0</v>
      </c>
      <c r="P373" s="106">
        <f>O373*H373</f>
        <v>0</v>
      </c>
      <c r="Q373" s="106">
        <v>0</v>
      </c>
      <c r="R373" s="106">
        <f>Q373*H373</f>
        <v>0</v>
      </c>
      <c r="S373" s="106">
        <v>0</v>
      </c>
      <c r="T373" s="107">
        <f>S373*H373</f>
        <v>0</v>
      </c>
      <c r="AR373" s="108" t="s">
        <v>103</v>
      </c>
      <c r="AT373" s="108" t="s">
        <v>98</v>
      </c>
      <c r="AU373" s="108" t="s">
        <v>71</v>
      </c>
      <c r="AY373" s="10" t="s">
        <v>104</v>
      </c>
      <c r="BE373" s="109">
        <f>IF(N373="základní",J373,0)</f>
        <v>0</v>
      </c>
      <c r="BF373" s="109">
        <f>IF(N373="snížená",J373,0)</f>
        <v>0</v>
      </c>
      <c r="BG373" s="109">
        <f>IF(N373="zákl. přenesená",J373,0)</f>
        <v>0</v>
      </c>
      <c r="BH373" s="109">
        <f>IF(N373="sníž. přenesená",J373,0)</f>
        <v>0</v>
      </c>
      <c r="BI373" s="109">
        <f>IF(N373="nulová",J373,0)</f>
        <v>0</v>
      </c>
      <c r="BJ373" s="10" t="s">
        <v>76</v>
      </c>
      <c r="BK373" s="109">
        <f>ROUND(I373*H373,2)</f>
        <v>0</v>
      </c>
      <c r="BL373" s="10" t="s">
        <v>105</v>
      </c>
      <c r="BM373" s="108" t="s">
        <v>622</v>
      </c>
    </row>
    <row r="374" spans="2:65" s="1" customFormat="1" ht="29.25">
      <c r="B374" s="22"/>
      <c r="D374" s="110" t="s">
        <v>107</v>
      </c>
      <c r="F374" s="111" t="s">
        <v>621</v>
      </c>
      <c r="L374" s="22"/>
      <c r="M374" s="112"/>
      <c r="T374" s="46"/>
      <c r="AT374" s="10" t="s">
        <v>107</v>
      </c>
      <c r="AU374" s="10" t="s">
        <v>71</v>
      </c>
    </row>
    <row r="375" spans="2:65" s="1" customFormat="1" ht="49.15" customHeight="1">
      <c r="B375" s="22"/>
      <c r="C375" s="97" t="s">
        <v>623</v>
      </c>
      <c r="D375" s="97" t="s">
        <v>98</v>
      </c>
      <c r="E375" s="98" t="s">
        <v>624</v>
      </c>
      <c r="F375" s="99" t="s">
        <v>625</v>
      </c>
      <c r="G375" s="100" t="s">
        <v>101</v>
      </c>
      <c r="H375" s="101">
        <v>0</v>
      </c>
      <c r="I375" s="102">
        <v>17800</v>
      </c>
      <c r="J375" s="102">
        <f>ROUND(I375*H375,2)</f>
        <v>0</v>
      </c>
      <c r="K375" s="99" t="s">
        <v>102</v>
      </c>
      <c r="L375" s="103"/>
      <c r="M375" s="104" t="s">
        <v>1</v>
      </c>
      <c r="N375" s="105" t="s">
        <v>36</v>
      </c>
      <c r="O375" s="106">
        <v>0</v>
      </c>
      <c r="P375" s="106">
        <f>O375*H375</f>
        <v>0</v>
      </c>
      <c r="Q375" s="106">
        <v>0</v>
      </c>
      <c r="R375" s="106">
        <f>Q375*H375</f>
        <v>0</v>
      </c>
      <c r="S375" s="106">
        <v>0</v>
      </c>
      <c r="T375" s="107">
        <f>S375*H375</f>
        <v>0</v>
      </c>
      <c r="AR375" s="108" t="s">
        <v>103</v>
      </c>
      <c r="AT375" s="108" t="s">
        <v>98</v>
      </c>
      <c r="AU375" s="108" t="s">
        <v>71</v>
      </c>
      <c r="AY375" s="10" t="s">
        <v>104</v>
      </c>
      <c r="BE375" s="109">
        <f>IF(N375="základní",J375,0)</f>
        <v>0</v>
      </c>
      <c r="BF375" s="109">
        <f>IF(N375="snížená",J375,0)</f>
        <v>0</v>
      </c>
      <c r="BG375" s="109">
        <f>IF(N375="zákl. přenesená",J375,0)</f>
        <v>0</v>
      </c>
      <c r="BH375" s="109">
        <f>IF(N375="sníž. přenesená",J375,0)</f>
        <v>0</v>
      </c>
      <c r="BI375" s="109">
        <f>IF(N375="nulová",J375,0)</f>
        <v>0</v>
      </c>
      <c r="BJ375" s="10" t="s">
        <v>76</v>
      </c>
      <c r="BK375" s="109">
        <f>ROUND(I375*H375,2)</f>
        <v>0</v>
      </c>
      <c r="BL375" s="10" t="s">
        <v>105</v>
      </c>
      <c r="BM375" s="108" t="s">
        <v>626</v>
      </c>
    </row>
    <row r="376" spans="2:65" s="1" customFormat="1" ht="29.25">
      <c r="B376" s="22"/>
      <c r="D376" s="110" t="s">
        <v>107</v>
      </c>
      <c r="F376" s="111" t="s">
        <v>625</v>
      </c>
      <c r="L376" s="22"/>
      <c r="M376" s="112"/>
      <c r="T376" s="46"/>
      <c r="AT376" s="10" t="s">
        <v>107</v>
      </c>
      <c r="AU376" s="10" t="s">
        <v>71</v>
      </c>
    </row>
    <row r="377" spans="2:65" s="1" customFormat="1" ht="49.15" customHeight="1">
      <c r="B377" s="22"/>
      <c r="C377" s="97" t="s">
        <v>627</v>
      </c>
      <c r="D377" s="97" t="s">
        <v>98</v>
      </c>
      <c r="E377" s="98" t="s">
        <v>628</v>
      </c>
      <c r="F377" s="99" t="s">
        <v>629</v>
      </c>
      <c r="G377" s="100" t="s">
        <v>101</v>
      </c>
      <c r="H377" s="101">
        <v>0</v>
      </c>
      <c r="I377" s="102">
        <v>20700</v>
      </c>
      <c r="J377" s="102">
        <f>ROUND(I377*H377,2)</f>
        <v>0</v>
      </c>
      <c r="K377" s="99" t="s">
        <v>102</v>
      </c>
      <c r="L377" s="103"/>
      <c r="M377" s="104" t="s">
        <v>1</v>
      </c>
      <c r="N377" s="105" t="s">
        <v>36</v>
      </c>
      <c r="O377" s="106">
        <v>0</v>
      </c>
      <c r="P377" s="106">
        <f>O377*H377</f>
        <v>0</v>
      </c>
      <c r="Q377" s="106">
        <v>0</v>
      </c>
      <c r="R377" s="106">
        <f>Q377*H377</f>
        <v>0</v>
      </c>
      <c r="S377" s="106">
        <v>0</v>
      </c>
      <c r="T377" s="107">
        <f>S377*H377</f>
        <v>0</v>
      </c>
      <c r="AR377" s="108" t="s">
        <v>103</v>
      </c>
      <c r="AT377" s="108" t="s">
        <v>98</v>
      </c>
      <c r="AU377" s="108" t="s">
        <v>71</v>
      </c>
      <c r="AY377" s="10" t="s">
        <v>104</v>
      </c>
      <c r="BE377" s="109">
        <f>IF(N377="základní",J377,0)</f>
        <v>0</v>
      </c>
      <c r="BF377" s="109">
        <f>IF(N377="snížená",J377,0)</f>
        <v>0</v>
      </c>
      <c r="BG377" s="109">
        <f>IF(N377="zákl. přenesená",J377,0)</f>
        <v>0</v>
      </c>
      <c r="BH377" s="109">
        <f>IF(N377="sníž. přenesená",J377,0)</f>
        <v>0</v>
      </c>
      <c r="BI377" s="109">
        <f>IF(N377="nulová",J377,0)</f>
        <v>0</v>
      </c>
      <c r="BJ377" s="10" t="s">
        <v>76</v>
      </c>
      <c r="BK377" s="109">
        <f>ROUND(I377*H377,2)</f>
        <v>0</v>
      </c>
      <c r="BL377" s="10" t="s">
        <v>105</v>
      </c>
      <c r="BM377" s="108" t="s">
        <v>630</v>
      </c>
    </row>
    <row r="378" spans="2:65" s="1" customFormat="1" ht="29.25">
      <c r="B378" s="22"/>
      <c r="D378" s="110" t="s">
        <v>107</v>
      </c>
      <c r="F378" s="111" t="s">
        <v>629</v>
      </c>
      <c r="L378" s="22"/>
      <c r="M378" s="112"/>
      <c r="T378" s="46"/>
      <c r="AT378" s="10" t="s">
        <v>107</v>
      </c>
      <c r="AU378" s="10" t="s">
        <v>71</v>
      </c>
    </row>
    <row r="379" spans="2:65" s="1" customFormat="1" ht="49.15" customHeight="1">
      <c r="B379" s="22"/>
      <c r="C379" s="97" t="s">
        <v>631</v>
      </c>
      <c r="D379" s="97" t="s">
        <v>98</v>
      </c>
      <c r="E379" s="98" t="s">
        <v>632</v>
      </c>
      <c r="F379" s="99" t="s">
        <v>633</v>
      </c>
      <c r="G379" s="100" t="s">
        <v>101</v>
      </c>
      <c r="H379" s="101">
        <v>0</v>
      </c>
      <c r="I379" s="102">
        <v>22600</v>
      </c>
      <c r="J379" s="102">
        <f>ROUND(I379*H379,2)</f>
        <v>0</v>
      </c>
      <c r="K379" s="99" t="s">
        <v>102</v>
      </c>
      <c r="L379" s="103"/>
      <c r="M379" s="104" t="s">
        <v>1</v>
      </c>
      <c r="N379" s="105" t="s">
        <v>36</v>
      </c>
      <c r="O379" s="106">
        <v>0</v>
      </c>
      <c r="P379" s="106">
        <f>O379*H379</f>
        <v>0</v>
      </c>
      <c r="Q379" s="106">
        <v>0</v>
      </c>
      <c r="R379" s="106">
        <f>Q379*H379</f>
        <v>0</v>
      </c>
      <c r="S379" s="106">
        <v>0</v>
      </c>
      <c r="T379" s="107">
        <f>S379*H379</f>
        <v>0</v>
      </c>
      <c r="AR379" s="108" t="s">
        <v>103</v>
      </c>
      <c r="AT379" s="108" t="s">
        <v>98</v>
      </c>
      <c r="AU379" s="108" t="s">
        <v>71</v>
      </c>
      <c r="AY379" s="10" t="s">
        <v>104</v>
      </c>
      <c r="BE379" s="109">
        <f>IF(N379="základní",J379,0)</f>
        <v>0</v>
      </c>
      <c r="BF379" s="109">
        <f>IF(N379="snížená",J379,0)</f>
        <v>0</v>
      </c>
      <c r="BG379" s="109">
        <f>IF(N379="zákl. přenesená",J379,0)</f>
        <v>0</v>
      </c>
      <c r="BH379" s="109">
        <f>IF(N379="sníž. přenesená",J379,0)</f>
        <v>0</v>
      </c>
      <c r="BI379" s="109">
        <f>IF(N379="nulová",J379,0)</f>
        <v>0</v>
      </c>
      <c r="BJ379" s="10" t="s">
        <v>76</v>
      </c>
      <c r="BK379" s="109">
        <f>ROUND(I379*H379,2)</f>
        <v>0</v>
      </c>
      <c r="BL379" s="10" t="s">
        <v>105</v>
      </c>
      <c r="BM379" s="108" t="s">
        <v>634</v>
      </c>
    </row>
    <row r="380" spans="2:65" s="1" customFormat="1" ht="29.25">
      <c r="B380" s="22"/>
      <c r="D380" s="110" t="s">
        <v>107</v>
      </c>
      <c r="F380" s="111" t="s">
        <v>633</v>
      </c>
      <c r="L380" s="22"/>
      <c r="M380" s="112"/>
      <c r="T380" s="46"/>
      <c r="AT380" s="10" t="s">
        <v>107</v>
      </c>
      <c r="AU380" s="10" t="s">
        <v>71</v>
      </c>
    </row>
    <row r="381" spans="2:65" s="1" customFormat="1" ht="44.25" customHeight="1">
      <c r="B381" s="22"/>
      <c r="C381" s="97" t="s">
        <v>635</v>
      </c>
      <c r="D381" s="97" t="s">
        <v>98</v>
      </c>
      <c r="E381" s="98" t="s">
        <v>636</v>
      </c>
      <c r="F381" s="99" t="s">
        <v>637</v>
      </c>
      <c r="G381" s="100" t="s">
        <v>101</v>
      </c>
      <c r="H381" s="101">
        <v>0</v>
      </c>
      <c r="I381" s="102">
        <v>133</v>
      </c>
      <c r="J381" s="102">
        <f>ROUND(I381*H381,2)</f>
        <v>0</v>
      </c>
      <c r="K381" s="99" t="s">
        <v>102</v>
      </c>
      <c r="L381" s="103"/>
      <c r="M381" s="104" t="s">
        <v>1</v>
      </c>
      <c r="N381" s="105" t="s">
        <v>36</v>
      </c>
      <c r="O381" s="106">
        <v>0</v>
      </c>
      <c r="P381" s="106">
        <f>O381*H381</f>
        <v>0</v>
      </c>
      <c r="Q381" s="106">
        <v>0</v>
      </c>
      <c r="R381" s="106">
        <f>Q381*H381</f>
        <v>0</v>
      </c>
      <c r="S381" s="106">
        <v>0</v>
      </c>
      <c r="T381" s="107">
        <f>S381*H381</f>
        <v>0</v>
      </c>
      <c r="AR381" s="108" t="s">
        <v>103</v>
      </c>
      <c r="AT381" s="108" t="s">
        <v>98</v>
      </c>
      <c r="AU381" s="108" t="s">
        <v>71</v>
      </c>
      <c r="AY381" s="10" t="s">
        <v>104</v>
      </c>
      <c r="BE381" s="109">
        <f>IF(N381="základní",J381,0)</f>
        <v>0</v>
      </c>
      <c r="BF381" s="109">
        <f>IF(N381="snížená",J381,0)</f>
        <v>0</v>
      </c>
      <c r="BG381" s="109">
        <f>IF(N381="zákl. přenesená",J381,0)</f>
        <v>0</v>
      </c>
      <c r="BH381" s="109">
        <f>IF(N381="sníž. přenesená",J381,0)</f>
        <v>0</v>
      </c>
      <c r="BI381" s="109">
        <f>IF(N381="nulová",J381,0)</f>
        <v>0</v>
      </c>
      <c r="BJ381" s="10" t="s">
        <v>76</v>
      </c>
      <c r="BK381" s="109">
        <f>ROUND(I381*H381,2)</f>
        <v>0</v>
      </c>
      <c r="BL381" s="10" t="s">
        <v>105</v>
      </c>
      <c r="BM381" s="108" t="s">
        <v>638</v>
      </c>
    </row>
    <row r="382" spans="2:65" s="1" customFormat="1" ht="29.25">
      <c r="B382" s="22"/>
      <c r="D382" s="110" t="s">
        <v>107</v>
      </c>
      <c r="F382" s="111" t="s">
        <v>637</v>
      </c>
      <c r="L382" s="22"/>
      <c r="M382" s="112"/>
      <c r="T382" s="46"/>
      <c r="AT382" s="10" t="s">
        <v>107</v>
      </c>
      <c r="AU382" s="10" t="s">
        <v>71</v>
      </c>
    </row>
    <row r="383" spans="2:65" s="1" customFormat="1" ht="44.25" customHeight="1">
      <c r="B383" s="22"/>
      <c r="C383" s="97" t="s">
        <v>639</v>
      </c>
      <c r="D383" s="97" t="s">
        <v>98</v>
      </c>
      <c r="E383" s="98" t="s">
        <v>640</v>
      </c>
      <c r="F383" s="99" t="s">
        <v>641</v>
      </c>
      <c r="G383" s="100" t="s">
        <v>101</v>
      </c>
      <c r="H383" s="101">
        <v>0</v>
      </c>
      <c r="I383" s="102">
        <v>128</v>
      </c>
      <c r="J383" s="102">
        <f>ROUND(I383*H383,2)</f>
        <v>0</v>
      </c>
      <c r="K383" s="99" t="s">
        <v>102</v>
      </c>
      <c r="L383" s="103"/>
      <c r="M383" s="104" t="s">
        <v>1</v>
      </c>
      <c r="N383" s="105" t="s">
        <v>36</v>
      </c>
      <c r="O383" s="106">
        <v>0</v>
      </c>
      <c r="P383" s="106">
        <f>O383*H383</f>
        <v>0</v>
      </c>
      <c r="Q383" s="106">
        <v>0</v>
      </c>
      <c r="R383" s="106">
        <f>Q383*H383</f>
        <v>0</v>
      </c>
      <c r="S383" s="106">
        <v>0</v>
      </c>
      <c r="T383" s="107">
        <f>S383*H383</f>
        <v>0</v>
      </c>
      <c r="AR383" s="108" t="s">
        <v>103</v>
      </c>
      <c r="AT383" s="108" t="s">
        <v>98</v>
      </c>
      <c r="AU383" s="108" t="s">
        <v>71</v>
      </c>
      <c r="AY383" s="10" t="s">
        <v>104</v>
      </c>
      <c r="BE383" s="109">
        <f>IF(N383="základní",J383,0)</f>
        <v>0</v>
      </c>
      <c r="BF383" s="109">
        <f>IF(N383="snížená",J383,0)</f>
        <v>0</v>
      </c>
      <c r="BG383" s="109">
        <f>IF(N383="zákl. přenesená",J383,0)</f>
        <v>0</v>
      </c>
      <c r="BH383" s="109">
        <f>IF(N383="sníž. přenesená",J383,0)</f>
        <v>0</v>
      </c>
      <c r="BI383" s="109">
        <f>IF(N383="nulová",J383,0)</f>
        <v>0</v>
      </c>
      <c r="BJ383" s="10" t="s">
        <v>76</v>
      </c>
      <c r="BK383" s="109">
        <f>ROUND(I383*H383,2)</f>
        <v>0</v>
      </c>
      <c r="BL383" s="10" t="s">
        <v>105</v>
      </c>
      <c r="BM383" s="108" t="s">
        <v>642</v>
      </c>
    </row>
    <row r="384" spans="2:65" s="1" customFormat="1" ht="29.25">
      <c r="B384" s="22"/>
      <c r="D384" s="110" t="s">
        <v>107</v>
      </c>
      <c r="F384" s="111" t="s">
        <v>641</v>
      </c>
      <c r="L384" s="22"/>
      <c r="M384" s="112"/>
      <c r="T384" s="46"/>
      <c r="AT384" s="10" t="s">
        <v>107</v>
      </c>
      <c r="AU384" s="10" t="s">
        <v>71</v>
      </c>
    </row>
    <row r="385" spans="2:65" s="1" customFormat="1" ht="44.25" customHeight="1">
      <c r="B385" s="22"/>
      <c r="C385" s="97" t="s">
        <v>643</v>
      </c>
      <c r="D385" s="97" t="s">
        <v>98</v>
      </c>
      <c r="E385" s="98" t="s">
        <v>644</v>
      </c>
      <c r="F385" s="99" t="s">
        <v>645</v>
      </c>
      <c r="G385" s="100" t="s">
        <v>101</v>
      </c>
      <c r="H385" s="101">
        <v>0</v>
      </c>
      <c r="I385" s="102">
        <v>182</v>
      </c>
      <c r="J385" s="102">
        <f>ROUND(I385*H385,2)</f>
        <v>0</v>
      </c>
      <c r="K385" s="99" t="s">
        <v>102</v>
      </c>
      <c r="L385" s="103"/>
      <c r="M385" s="104" t="s">
        <v>1</v>
      </c>
      <c r="N385" s="105" t="s">
        <v>36</v>
      </c>
      <c r="O385" s="106">
        <v>0</v>
      </c>
      <c r="P385" s="106">
        <f>O385*H385</f>
        <v>0</v>
      </c>
      <c r="Q385" s="106">
        <v>0</v>
      </c>
      <c r="R385" s="106">
        <f>Q385*H385</f>
        <v>0</v>
      </c>
      <c r="S385" s="106">
        <v>0</v>
      </c>
      <c r="T385" s="107">
        <f>S385*H385</f>
        <v>0</v>
      </c>
      <c r="AR385" s="108" t="s">
        <v>103</v>
      </c>
      <c r="AT385" s="108" t="s">
        <v>98</v>
      </c>
      <c r="AU385" s="108" t="s">
        <v>71</v>
      </c>
      <c r="AY385" s="10" t="s">
        <v>104</v>
      </c>
      <c r="BE385" s="109">
        <f>IF(N385="základní",J385,0)</f>
        <v>0</v>
      </c>
      <c r="BF385" s="109">
        <f>IF(N385="snížená",J385,0)</f>
        <v>0</v>
      </c>
      <c r="BG385" s="109">
        <f>IF(N385="zákl. přenesená",J385,0)</f>
        <v>0</v>
      </c>
      <c r="BH385" s="109">
        <f>IF(N385="sníž. přenesená",J385,0)</f>
        <v>0</v>
      </c>
      <c r="BI385" s="109">
        <f>IF(N385="nulová",J385,0)</f>
        <v>0</v>
      </c>
      <c r="BJ385" s="10" t="s">
        <v>76</v>
      </c>
      <c r="BK385" s="109">
        <f>ROUND(I385*H385,2)</f>
        <v>0</v>
      </c>
      <c r="BL385" s="10" t="s">
        <v>105</v>
      </c>
      <c r="BM385" s="108" t="s">
        <v>646</v>
      </c>
    </row>
    <row r="386" spans="2:65" s="1" customFormat="1" ht="29.25">
      <c r="B386" s="22"/>
      <c r="D386" s="110" t="s">
        <v>107</v>
      </c>
      <c r="F386" s="111" t="s">
        <v>645</v>
      </c>
      <c r="L386" s="22"/>
      <c r="M386" s="112"/>
      <c r="T386" s="46"/>
      <c r="AT386" s="10" t="s">
        <v>107</v>
      </c>
      <c r="AU386" s="10" t="s">
        <v>71</v>
      </c>
    </row>
    <row r="387" spans="2:65" s="1" customFormat="1" ht="44.25" customHeight="1">
      <c r="B387" s="22"/>
      <c r="C387" s="97" t="s">
        <v>647</v>
      </c>
      <c r="D387" s="97" t="s">
        <v>98</v>
      </c>
      <c r="E387" s="98" t="s">
        <v>648</v>
      </c>
      <c r="F387" s="99" t="s">
        <v>649</v>
      </c>
      <c r="G387" s="100" t="s">
        <v>101</v>
      </c>
      <c r="H387" s="101">
        <v>0</v>
      </c>
      <c r="I387" s="102">
        <v>190</v>
      </c>
      <c r="J387" s="102">
        <f>ROUND(I387*H387,2)</f>
        <v>0</v>
      </c>
      <c r="K387" s="99" t="s">
        <v>102</v>
      </c>
      <c r="L387" s="103"/>
      <c r="M387" s="104" t="s">
        <v>1</v>
      </c>
      <c r="N387" s="105" t="s">
        <v>36</v>
      </c>
      <c r="O387" s="106">
        <v>0</v>
      </c>
      <c r="P387" s="106">
        <f>O387*H387</f>
        <v>0</v>
      </c>
      <c r="Q387" s="106">
        <v>0</v>
      </c>
      <c r="R387" s="106">
        <f>Q387*H387</f>
        <v>0</v>
      </c>
      <c r="S387" s="106">
        <v>0</v>
      </c>
      <c r="T387" s="107">
        <f>S387*H387</f>
        <v>0</v>
      </c>
      <c r="AR387" s="108" t="s">
        <v>103</v>
      </c>
      <c r="AT387" s="108" t="s">
        <v>98</v>
      </c>
      <c r="AU387" s="108" t="s">
        <v>71</v>
      </c>
      <c r="AY387" s="10" t="s">
        <v>104</v>
      </c>
      <c r="BE387" s="109">
        <f>IF(N387="základní",J387,0)</f>
        <v>0</v>
      </c>
      <c r="BF387" s="109">
        <f>IF(N387="snížená",J387,0)</f>
        <v>0</v>
      </c>
      <c r="BG387" s="109">
        <f>IF(N387="zákl. přenesená",J387,0)</f>
        <v>0</v>
      </c>
      <c r="BH387" s="109">
        <f>IF(N387="sníž. přenesená",J387,0)</f>
        <v>0</v>
      </c>
      <c r="BI387" s="109">
        <f>IF(N387="nulová",J387,0)</f>
        <v>0</v>
      </c>
      <c r="BJ387" s="10" t="s">
        <v>76</v>
      </c>
      <c r="BK387" s="109">
        <f>ROUND(I387*H387,2)</f>
        <v>0</v>
      </c>
      <c r="BL387" s="10" t="s">
        <v>105</v>
      </c>
      <c r="BM387" s="108" t="s">
        <v>650</v>
      </c>
    </row>
    <row r="388" spans="2:65" s="1" customFormat="1" ht="29.25">
      <c r="B388" s="22"/>
      <c r="D388" s="110" t="s">
        <v>107</v>
      </c>
      <c r="F388" s="111" t="s">
        <v>649</v>
      </c>
      <c r="L388" s="22"/>
      <c r="M388" s="112"/>
      <c r="T388" s="46"/>
      <c r="AT388" s="10" t="s">
        <v>107</v>
      </c>
      <c r="AU388" s="10" t="s">
        <v>71</v>
      </c>
    </row>
    <row r="389" spans="2:65" s="1" customFormat="1" ht="44.25" customHeight="1">
      <c r="B389" s="22"/>
      <c r="C389" s="97" t="s">
        <v>651</v>
      </c>
      <c r="D389" s="97" t="s">
        <v>98</v>
      </c>
      <c r="E389" s="98" t="s">
        <v>652</v>
      </c>
      <c r="F389" s="99" t="s">
        <v>653</v>
      </c>
      <c r="G389" s="100" t="s">
        <v>101</v>
      </c>
      <c r="H389" s="101">
        <v>0</v>
      </c>
      <c r="I389" s="102">
        <v>213</v>
      </c>
      <c r="J389" s="102">
        <f>ROUND(I389*H389,2)</f>
        <v>0</v>
      </c>
      <c r="K389" s="99" t="s">
        <v>102</v>
      </c>
      <c r="L389" s="103"/>
      <c r="M389" s="104" t="s">
        <v>1</v>
      </c>
      <c r="N389" s="105" t="s">
        <v>36</v>
      </c>
      <c r="O389" s="106">
        <v>0</v>
      </c>
      <c r="P389" s="106">
        <f>O389*H389</f>
        <v>0</v>
      </c>
      <c r="Q389" s="106">
        <v>0</v>
      </c>
      <c r="R389" s="106">
        <f>Q389*H389</f>
        <v>0</v>
      </c>
      <c r="S389" s="106">
        <v>0</v>
      </c>
      <c r="T389" s="107">
        <f>S389*H389</f>
        <v>0</v>
      </c>
      <c r="AR389" s="108" t="s">
        <v>103</v>
      </c>
      <c r="AT389" s="108" t="s">
        <v>98</v>
      </c>
      <c r="AU389" s="108" t="s">
        <v>71</v>
      </c>
      <c r="AY389" s="10" t="s">
        <v>104</v>
      </c>
      <c r="BE389" s="109">
        <f>IF(N389="základní",J389,0)</f>
        <v>0</v>
      </c>
      <c r="BF389" s="109">
        <f>IF(N389="snížená",J389,0)</f>
        <v>0</v>
      </c>
      <c r="BG389" s="109">
        <f>IF(N389="zákl. přenesená",J389,0)</f>
        <v>0</v>
      </c>
      <c r="BH389" s="109">
        <f>IF(N389="sníž. přenesená",J389,0)</f>
        <v>0</v>
      </c>
      <c r="BI389" s="109">
        <f>IF(N389="nulová",J389,0)</f>
        <v>0</v>
      </c>
      <c r="BJ389" s="10" t="s">
        <v>76</v>
      </c>
      <c r="BK389" s="109">
        <f>ROUND(I389*H389,2)</f>
        <v>0</v>
      </c>
      <c r="BL389" s="10" t="s">
        <v>105</v>
      </c>
      <c r="BM389" s="108" t="s">
        <v>654</v>
      </c>
    </row>
    <row r="390" spans="2:65" s="1" customFormat="1" ht="29.25">
      <c r="B390" s="22"/>
      <c r="D390" s="110" t="s">
        <v>107</v>
      </c>
      <c r="F390" s="111" t="s">
        <v>653</v>
      </c>
      <c r="L390" s="22"/>
      <c r="M390" s="112"/>
      <c r="T390" s="46"/>
      <c r="AT390" s="10" t="s">
        <v>107</v>
      </c>
      <c r="AU390" s="10" t="s">
        <v>71</v>
      </c>
    </row>
    <row r="391" spans="2:65" s="1" customFormat="1" ht="44.25" customHeight="1">
      <c r="B391" s="22"/>
      <c r="C391" s="97" t="s">
        <v>655</v>
      </c>
      <c r="D391" s="97" t="s">
        <v>98</v>
      </c>
      <c r="E391" s="98" t="s">
        <v>656</v>
      </c>
      <c r="F391" s="99" t="s">
        <v>657</v>
      </c>
      <c r="G391" s="100" t="s">
        <v>101</v>
      </c>
      <c r="H391" s="101">
        <v>0</v>
      </c>
      <c r="I391" s="102">
        <v>396</v>
      </c>
      <c r="J391" s="102">
        <f>ROUND(I391*H391,2)</f>
        <v>0</v>
      </c>
      <c r="K391" s="99" t="s">
        <v>102</v>
      </c>
      <c r="L391" s="103"/>
      <c r="M391" s="104" t="s">
        <v>1</v>
      </c>
      <c r="N391" s="105" t="s">
        <v>36</v>
      </c>
      <c r="O391" s="106">
        <v>0</v>
      </c>
      <c r="P391" s="106">
        <f>O391*H391</f>
        <v>0</v>
      </c>
      <c r="Q391" s="106">
        <v>0</v>
      </c>
      <c r="R391" s="106">
        <f>Q391*H391</f>
        <v>0</v>
      </c>
      <c r="S391" s="106">
        <v>0</v>
      </c>
      <c r="T391" s="107">
        <f>S391*H391</f>
        <v>0</v>
      </c>
      <c r="AR391" s="108" t="s">
        <v>103</v>
      </c>
      <c r="AT391" s="108" t="s">
        <v>98</v>
      </c>
      <c r="AU391" s="108" t="s">
        <v>71</v>
      </c>
      <c r="AY391" s="10" t="s">
        <v>104</v>
      </c>
      <c r="BE391" s="109">
        <f>IF(N391="základní",J391,0)</f>
        <v>0</v>
      </c>
      <c r="BF391" s="109">
        <f>IF(N391="snížená",J391,0)</f>
        <v>0</v>
      </c>
      <c r="BG391" s="109">
        <f>IF(N391="zákl. přenesená",J391,0)</f>
        <v>0</v>
      </c>
      <c r="BH391" s="109">
        <f>IF(N391="sníž. přenesená",J391,0)</f>
        <v>0</v>
      </c>
      <c r="BI391" s="109">
        <f>IF(N391="nulová",J391,0)</f>
        <v>0</v>
      </c>
      <c r="BJ391" s="10" t="s">
        <v>76</v>
      </c>
      <c r="BK391" s="109">
        <f>ROUND(I391*H391,2)</f>
        <v>0</v>
      </c>
      <c r="BL391" s="10" t="s">
        <v>105</v>
      </c>
      <c r="BM391" s="108" t="s">
        <v>658</v>
      </c>
    </row>
    <row r="392" spans="2:65" s="1" customFormat="1" ht="29.25">
      <c r="B392" s="22"/>
      <c r="D392" s="110" t="s">
        <v>107</v>
      </c>
      <c r="F392" s="111" t="s">
        <v>657</v>
      </c>
      <c r="L392" s="22"/>
      <c r="M392" s="112"/>
      <c r="T392" s="46"/>
      <c r="AT392" s="10" t="s">
        <v>107</v>
      </c>
      <c r="AU392" s="10" t="s">
        <v>71</v>
      </c>
    </row>
    <row r="393" spans="2:65" s="1" customFormat="1" ht="44.25" customHeight="1">
      <c r="B393" s="22"/>
      <c r="C393" s="97" t="s">
        <v>659</v>
      </c>
      <c r="D393" s="97" t="s">
        <v>98</v>
      </c>
      <c r="E393" s="98" t="s">
        <v>660</v>
      </c>
      <c r="F393" s="99" t="s">
        <v>661</v>
      </c>
      <c r="G393" s="100" t="s">
        <v>101</v>
      </c>
      <c r="H393" s="101">
        <v>0</v>
      </c>
      <c r="I393" s="102">
        <v>510</v>
      </c>
      <c r="J393" s="102">
        <f>ROUND(I393*H393,2)</f>
        <v>0</v>
      </c>
      <c r="K393" s="99" t="s">
        <v>102</v>
      </c>
      <c r="L393" s="103"/>
      <c r="M393" s="104" t="s">
        <v>1</v>
      </c>
      <c r="N393" s="105" t="s">
        <v>36</v>
      </c>
      <c r="O393" s="106">
        <v>0</v>
      </c>
      <c r="P393" s="106">
        <f>O393*H393</f>
        <v>0</v>
      </c>
      <c r="Q393" s="106">
        <v>0</v>
      </c>
      <c r="R393" s="106">
        <f>Q393*H393</f>
        <v>0</v>
      </c>
      <c r="S393" s="106">
        <v>0</v>
      </c>
      <c r="T393" s="107">
        <f>S393*H393</f>
        <v>0</v>
      </c>
      <c r="AR393" s="108" t="s">
        <v>103</v>
      </c>
      <c r="AT393" s="108" t="s">
        <v>98</v>
      </c>
      <c r="AU393" s="108" t="s">
        <v>71</v>
      </c>
      <c r="AY393" s="10" t="s">
        <v>104</v>
      </c>
      <c r="BE393" s="109">
        <f>IF(N393="základní",J393,0)</f>
        <v>0</v>
      </c>
      <c r="BF393" s="109">
        <f>IF(N393="snížená",J393,0)</f>
        <v>0</v>
      </c>
      <c r="BG393" s="109">
        <f>IF(N393="zákl. přenesená",J393,0)</f>
        <v>0</v>
      </c>
      <c r="BH393" s="109">
        <f>IF(N393="sníž. přenesená",J393,0)</f>
        <v>0</v>
      </c>
      <c r="BI393" s="109">
        <f>IF(N393="nulová",J393,0)</f>
        <v>0</v>
      </c>
      <c r="BJ393" s="10" t="s">
        <v>76</v>
      </c>
      <c r="BK393" s="109">
        <f>ROUND(I393*H393,2)</f>
        <v>0</v>
      </c>
      <c r="BL393" s="10" t="s">
        <v>105</v>
      </c>
      <c r="BM393" s="108" t="s">
        <v>662</v>
      </c>
    </row>
    <row r="394" spans="2:65" s="1" customFormat="1" ht="29.25">
      <c r="B394" s="22"/>
      <c r="D394" s="110" t="s">
        <v>107</v>
      </c>
      <c r="F394" s="111" t="s">
        <v>661</v>
      </c>
      <c r="L394" s="22"/>
      <c r="M394" s="112"/>
      <c r="T394" s="46"/>
      <c r="AT394" s="10" t="s">
        <v>107</v>
      </c>
      <c r="AU394" s="10" t="s">
        <v>71</v>
      </c>
    </row>
    <row r="395" spans="2:65" s="1" customFormat="1" ht="44.25" customHeight="1">
      <c r="B395" s="22"/>
      <c r="C395" s="97" t="s">
        <v>663</v>
      </c>
      <c r="D395" s="97" t="s">
        <v>98</v>
      </c>
      <c r="E395" s="98" t="s">
        <v>664</v>
      </c>
      <c r="F395" s="99" t="s">
        <v>665</v>
      </c>
      <c r="G395" s="100" t="s">
        <v>101</v>
      </c>
      <c r="H395" s="101">
        <v>0</v>
      </c>
      <c r="I395" s="102">
        <v>519</v>
      </c>
      <c r="J395" s="102">
        <f>ROUND(I395*H395,2)</f>
        <v>0</v>
      </c>
      <c r="K395" s="99" t="s">
        <v>102</v>
      </c>
      <c r="L395" s="103"/>
      <c r="M395" s="104" t="s">
        <v>1</v>
      </c>
      <c r="N395" s="105" t="s">
        <v>36</v>
      </c>
      <c r="O395" s="106">
        <v>0</v>
      </c>
      <c r="P395" s="106">
        <f>O395*H395</f>
        <v>0</v>
      </c>
      <c r="Q395" s="106">
        <v>0</v>
      </c>
      <c r="R395" s="106">
        <f>Q395*H395</f>
        <v>0</v>
      </c>
      <c r="S395" s="106">
        <v>0</v>
      </c>
      <c r="T395" s="107">
        <f>S395*H395</f>
        <v>0</v>
      </c>
      <c r="AR395" s="108" t="s">
        <v>103</v>
      </c>
      <c r="AT395" s="108" t="s">
        <v>98</v>
      </c>
      <c r="AU395" s="108" t="s">
        <v>71</v>
      </c>
      <c r="AY395" s="10" t="s">
        <v>104</v>
      </c>
      <c r="BE395" s="109">
        <f>IF(N395="základní",J395,0)</f>
        <v>0</v>
      </c>
      <c r="BF395" s="109">
        <f>IF(N395="snížená",J395,0)</f>
        <v>0</v>
      </c>
      <c r="BG395" s="109">
        <f>IF(N395="zákl. přenesená",J395,0)</f>
        <v>0</v>
      </c>
      <c r="BH395" s="109">
        <f>IF(N395="sníž. přenesená",J395,0)</f>
        <v>0</v>
      </c>
      <c r="BI395" s="109">
        <f>IF(N395="nulová",J395,0)</f>
        <v>0</v>
      </c>
      <c r="BJ395" s="10" t="s">
        <v>76</v>
      </c>
      <c r="BK395" s="109">
        <f>ROUND(I395*H395,2)</f>
        <v>0</v>
      </c>
      <c r="BL395" s="10" t="s">
        <v>105</v>
      </c>
      <c r="BM395" s="108" t="s">
        <v>666</v>
      </c>
    </row>
    <row r="396" spans="2:65" s="1" customFormat="1" ht="29.25">
      <c r="B396" s="22"/>
      <c r="D396" s="110" t="s">
        <v>107</v>
      </c>
      <c r="F396" s="111" t="s">
        <v>665</v>
      </c>
      <c r="L396" s="22"/>
      <c r="M396" s="112"/>
      <c r="T396" s="46"/>
      <c r="AT396" s="10" t="s">
        <v>107</v>
      </c>
      <c r="AU396" s="10" t="s">
        <v>71</v>
      </c>
    </row>
    <row r="397" spans="2:65" s="1" customFormat="1" ht="44.25" customHeight="1">
      <c r="B397" s="22"/>
      <c r="C397" s="97" t="s">
        <v>667</v>
      </c>
      <c r="D397" s="97" t="s">
        <v>98</v>
      </c>
      <c r="E397" s="98" t="s">
        <v>668</v>
      </c>
      <c r="F397" s="99" t="s">
        <v>669</v>
      </c>
      <c r="G397" s="100" t="s">
        <v>101</v>
      </c>
      <c r="H397" s="101">
        <v>0</v>
      </c>
      <c r="I397" s="102">
        <v>851</v>
      </c>
      <c r="J397" s="102">
        <f>ROUND(I397*H397,2)</f>
        <v>0</v>
      </c>
      <c r="K397" s="99" t="s">
        <v>102</v>
      </c>
      <c r="L397" s="103"/>
      <c r="M397" s="104" t="s">
        <v>1</v>
      </c>
      <c r="N397" s="105" t="s">
        <v>36</v>
      </c>
      <c r="O397" s="106">
        <v>0</v>
      </c>
      <c r="P397" s="106">
        <f>O397*H397</f>
        <v>0</v>
      </c>
      <c r="Q397" s="106">
        <v>0</v>
      </c>
      <c r="R397" s="106">
        <f>Q397*H397</f>
        <v>0</v>
      </c>
      <c r="S397" s="106">
        <v>0</v>
      </c>
      <c r="T397" s="107">
        <f>S397*H397</f>
        <v>0</v>
      </c>
      <c r="AR397" s="108" t="s">
        <v>103</v>
      </c>
      <c r="AT397" s="108" t="s">
        <v>98</v>
      </c>
      <c r="AU397" s="108" t="s">
        <v>71</v>
      </c>
      <c r="AY397" s="10" t="s">
        <v>104</v>
      </c>
      <c r="BE397" s="109">
        <f>IF(N397="základní",J397,0)</f>
        <v>0</v>
      </c>
      <c r="BF397" s="109">
        <f>IF(N397="snížená",J397,0)</f>
        <v>0</v>
      </c>
      <c r="BG397" s="109">
        <f>IF(N397="zákl. přenesená",J397,0)</f>
        <v>0</v>
      </c>
      <c r="BH397" s="109">
        <f>IF(N397="sníž. přenesená",J397,0)</f>
        <v>0</v>
      </c>
      <c r="BI397" s="109">
        <f>IF(N397="nulová",J397,0)</f>
        <v>0</v>
      </c>
      <c r="BJ397" s="10" t="s">
        <v>76</v>
      </c>
      <c r="BK397" s="109">
        <f>ROUND(I397*H397,2)</f>
        <v>0</v>
      </c>
      <c r="BL397" s="10" t="s">
        <v>105</v>
      </c>
      <c r="BM397" s="108" t="s">
        <v>670</v>
      </c>
    </row>
    <row r="398" spans="2:65" s="1" customFormat="1" ht="29.25">
      <c r="B398" s="22"/>
      <c r="D398" s="110" t="s">
        <v>107</v>
      </c>
      <c r="F398" s="111" t="s">
        <v>669</v>
      </c>
      <c r="L398" s="22"/>
      <c r="M398" s="112"/>
      <c r="T398" s="46"/>
      <c r="AT398" s="10" t="s">
        <v>107</v>
      </c>
      <c r="AU398" s="10" t="s">
        <v>71</v>
      </c>
    </row>
    <row r="399" spans="2:65" s="1" customFormat="1" ht="49.15" customHeight="1">
      <c r="B399" s="22"/>
      <c r="C399" s="97" t="s">
        <v>671</v>
      </c>
      <c r="D399" s="97" t="s">
        <v>98</v>
      </c>
      <c r="E399" s="98" t="s">
        <v>672</v>
      </c>
      <c r="F399" s="99" t="s">
        <v>673</v>
      </c>
      <c r="G399" s="100" t="s">
        <v>101</v>
      </c>
      <c r="H399" s="101">
        <v>0</v>
      </c>
      <c r="I399" s="102">
        <v>341</v>
      </c>
      <c r="J399" s="102">
        <f>ROUND(I399*H399,2)</f>
        <v>0</v>
      </c>
      <c r="K399" s="99" t="s">
        <v>102</v>
      </c>
      <c r="L399" s="103"/>
      <c r="M399" s="104" t="s">
        <v>1</v>
      </c>
      <c r="N399" s="105" t="s">
        <v>36</v>
      </c>
      <c r="O399" s="106">
        <v>0</v>
      </c>
      <c r="P399" s="106">
        <f>O399*H399</f>
        <v>0</v>
      </c>
      <c r="Q399" s="106">
        <v>0</v>
      </c>
      <c r="R399" s="106">
        <f>Q399*H399</f>
        <v>0</v>
      </c>
      <c r="S399" s="106">
        <v>0</v>
      </c>
      <c r="T399" s="107">
        <f>S399*H399</f>
        <v>0</v>
      </c>
      <c r="AR399" s="108" t="s">
        <v>103</v>
      </c>
      <c r="AT399" s="108" t="s">
        <v>98</v>
      </c>
      <c r="AU399" s="108" t="s">
        <v>71</v>
      </c>
      <c r="AY399" s="10" t="s">
        <v>104</v>
      </c>
      <c r="BE399" s="109">
        <f>IF(N399="základní",J399,0)</f>
        <v>0</v>
      </c>
      <c r="BF399" s="109">
        <f>IF(N399="snížená",J399,0)</f>
        <v>0</v>
      </c>
      <c r="BG399" s="109">
        <f>IF(N399="zákl. přenesená",J399,0)</f>
        <v>0</v>
      </c>
      <c r="BH399" s="109">
        <f>IF(N399="sníž. přenesená",J399,0)</f>
        <v>0</v>
      </c>
      <c r="BI399" s="109">
        <f>IF(N399="nulová",J399,0)</f>
        <v>0</v>
      </c>
      <c r="BJ399" s="10" t="s">
        <v>76</v>
      </c>
      <c r="BK399" s="109">
        <f>ROUND(I399*H399,2)</f>
        <v>0</v>
      </c>
      <c r="BL399" s="10" t="s">
        <v>105</v>
      </c>
      <c r="BM399" s="108" t="s">
        <v>674</v>
      </c>
    </row>
    <row r="400" spans="2:65" s="1" customFormat="1" ht="29.25">
      <c r="B400" s="22"/>
      <c r="D400" s="110" t="s">
        <v>107</v>
      </c>
      <c r="F400" s="111" t="s">
        <v>673</v>
      </c>
      <c r="L400" s="22"/>
      <c r="M400" s="112"/>
      <c r="T400" s="46"/>
      <c r="AT400" s="10" t="s">
        <v>107</v>
      </c>
      <c r="AU400" s="10" t="s">
        <v>71</v>
      </c>
    </row>
    <row r="401" spans="2:65" s="1" customFormat="1" ht="49.15" customHeight="1">
      <c r="B401" s="22"/>
      <c r="C401" s="97" t="s">
        <v>675</v>
      </c>
      <c r="D401" s="97" t="s">
        <v>98</v>
      </c>
      <c r="E401" s="98" t="s">
        <v>676</v>
      </c>
      <c r="F401" s="99" t="s">
        <v>677</v>
      </c>
      <c r="G401" s="100" t="s">
        <v>101</v>
      </c>
      <c r="H401" s="101">
        <v>0</v>
      </c>
      <c r="I401" s="102">
        <v>460</v>
      </c>
      <c r="J401" s="102">
        <f>ROUND(I401*H401,2)</f>
        <v>0</v>
      </c>
      <c r="K401" s="99" t="s">
        <v>102</v>
      </c>
      <c r="L401" s="103"/>
      <c r="M401" s="104" t="s">
        <v>1</v>
      </c>
      <c r="N401" s="105" t="s">
        <v>36</v>
      </c>
      <c r="O401" s="106">
        <v>0</v>
      </c>
      <c r="P401" s="106">
        <f>O401*H401</f>
        <v>0</v>
      </c>
      <c r="Q401" s="106">
        <v>0</v>
      </c>
      <c r="R401" s="106">
        <f>Q401*H401</f>
        <v>0</v>
      </c>
      <c r="S401" s="106">
        <v>0</v>
      </c>
      <c r="T401" s="107">
        <f>S401*H401</f>
        <v>0</v>
      </c>
      <c r="AR401" s="108" t="s">
        <v>103</v>
      </c>
      <c r="AT401" s="108" t="s">
        <v>98</v>
      </c>
      <c r="AU401" s="108" t="s">
        <v>71</v>
      </c>
      <c r="AY401" s="10" t="s">
        <v>104</v>
      </c>
      <c r="BE401" s="109">
        <f>IF(N401="základní",J401,0)</f>
        <v>0</v>
      </c>
      <c r="BF401" s="109">
        <f>IF(N401="snížená",J401,0)</f>
        <v>0</v>
      </c>
      <c r="BG401" s="109">
        <f>IF(N401="zákl. přenesená",J401,0)</f>
        <v>0</v>
      </c>
      <c r="BH401" s="109">
        <f>IF(N401="sníž. přenesená",J401,0)</f>
        <v>0</v>
      </c>
      <c r="BI401" s="109">
        <f>IF(N401="nulová",J401,0)</f>
        <v>0</v>
      </c>
      <c r="BJ401" s="10" t="s">
        <v>76</v>
      </c>
      <c r="BK401" s="109">
        <f>ROUND(I401*H401,2)</f>
        <v>0</v>
      </c>
      <c r="BL401" s="10" t="s">
        <v>105</v>
      </c>
      <c r="BM401" s="108" t="s">
        <v>678</v>
      </c>
    </row>
    <row r="402" spans="2:65" s="1" customFormat="1" ht="29.25">
      <c r="B402" s="22"/>
      <c r="D402" s="110" t="s">
        <v>107</v>
      </c>
      <c r="F402" s="111" t="s">
        <v>677</v>
      </c>
      <c r="L402" s="22"/>
      <c r="M402" s="112"/>
      <c r="T402" s="46"/>
      <c r="AT402" s="10" t="s">
        <v>107</v>
      </c>
      <c r="AU402" s="10" t="s">
        <v>71</v>
      </c>
    </row>
    <row r="403" spans="2:65" s="1" customFormat="1" ht="49.15" customHeight="1">
      <c r="B403" s="22"/>
      <c r="C403" s="97" t="s">
        <v>679</v>
      </c>
      <c r="D403" s="97" t="s">
        <v>98</v>
      </c>
      <c r="E403" s="98" t="s">
        <v>680</v>
      </c>
      <c r="F403" s="99" t="s">
        <v>681</v>
      </c>
      <c r="G403" s="100" t="s">
        <v>101</v>
      </c>
      <c r="H403" s="101">
        <v>0</v>
      </c>
      <c r="I403" s="102">
        <v>306</v>
      </c>
      <c r="J403" s="102">
        <f>ROUND(I403*H403,2)</f>
        <v>0</v>
      </c>
      <c r="K403" s="99" t="s">
        <v>102</v>
      </c>
      <c r="L403" s="103"/>
      <c r="M403" s="104" t="s">
        <v>1</v>
      </c>
      <c r="N403" s="105" t="s">
        <v>36</v>
      </c>
      <c r="O403" s="106">
        <v>0</v>
      </c>
      <c r="P403" s="106">
        <f>O403*H403</f>
        <v>0</v>
      </c>
      <c r="Q403" s="106">
        <v>0</v>
      </c>
      <c r="R403" s="106">
        <f>Q403*H403</f>
        <v>0</v>
      </c>
      <c r="S403" s="106">
        <v>0</v>
      </c>
      <c r="T403" s="107">
        <f>S403*H403</f>
        <v>0</v>
      </c>
      <c r="AR403" s="108" t="s">
        <v>103</v>
      </c>
      <c r="AT403" s="108" t="s">
        <v>98</v>
      </c>
      <c r="AU403" s="108" t="s">
        <v>71</v>
      </c>
      <c r="AY403" s="10" t="s">
        <v>104</v>
      </c>
      <c r="BE403" s="109">
        <f>IF(N403="základní",J403,0)</f>
        <v>0</v>
      </c>
      <c r="BF403" s="109">
        <f>IF(N403="snížená",J403,0)</f>
        <v>0</v>
      </c>
      <c r="BG403" s="109">
        <f>IF(N403="zákl. přenesená",J403,0)</f>
        <v>0</v>
      </c>
      <c r="BH403" s="109">
        <f>IF(N403="sníž. přenesená",J403,0)</f>
        <v>0</v>
      </c>
      <c r="BI403" s="109">
        <f>IF(N403="nulová",J403,0)</f>
        <v>0</v>
      </c>
      <c r="BJ403" s="10" t="s">
        <v>76</v>
      </c>
      <c r="BK403" s="109">
        <f>ROUND(I403*H403,2)</f>
        <v>0</v>
      </c>
      <c r="BL403" s="10" t="s">
        <v>105</v>
      </c>
      <c r="BM403" s="108" t="s">
        <v>682</v>
      </c>
    </row>
    <row r="404" spans="2:65" s="1" customFormat="1" ht="29.25">
      <c r="B404" s="22"/>
      <c r="D404" s="110" t="s">
        <v>107</v>
      </c>
      <c r="F404" s="111" t="s">
        <v>681</v>
      </c>
      <c r="L404" s="22"/>
      <c r="M404" s="112"/>
      <c r="T404" s="46"/>
      <c r="AT404" s="10" t="s">
        <v>107</v>
      </c>
      <c r="AU404" s="10" t="s">
        <v>71</v>
      </c>
    </row>
    <row r="405" spans="2:65" s="1" customFormat="1" ht="49.15" customHeight="1">
      <c r="B405" s="22"/>
      <c r="C405" s="97" t="s">
        <v>683</v>
      </c>
      <c r="D405" s="97" t="s">
        <v>98</v>
      </c>
      <c r="E405" s="98" t="s">
        <v>684</v>
      </c>
      <c r="F405" s="99" t="s">
        <v>685</v>
      </c>
      <c r="G405" s="100" t="s">
        <v>101</v>
      </c>
      <c r="H405" s="101">
        <v>18</v>
      </c>
      <c r="I405" s="102">
        <v>501</v>
      </c>
      <c r="J405" s="102">
        <f>ROUND(I405*H405,2)</f>
        <v>9018</v>
      </c>
      <c r="K405" s="99" t="s">
        <v>102</v>
      </c>
      <c r="L405" s="103"/>
      <c r="M405" s="104" t="s">
        <v>1</v>
      </c>
      <c r="N405" s="105" t="s">
        <v>36</v>
      </c>
      <c r="O405" s="106">
        <v>0</v>
      </c>
      <c r="P405" s="106">
        <f>O405*H405</f>
        <v>0</v>
      </c>
      <c r="Q405" s="106">
        <v>0</v>
      </c>
      <c r="R405" s="106">
        <f>Q405*H405</f>
        <v>0</v>
      </c>
      <c r="S405" s="106">
        <v>0</v>
      </c>
      <c r="T405" s="107">
        <f>S405*H405</f>
        <v>0</v>
      </c>
      <c r="AR405" s="108" t="s">
        <v>103</v>
      </c>
      <c r="AT405" s="108" t="s">
        <v>98</v>
      </c>
      <c r="AU405" s="108" t="s">
        <v>71</v>
      </c>
      <c r="AY405" s="10" t="s">
        <v>104</v>
      </c>
      <c r="BE405" s="109">
        <f>IF(N405="základní",J405,0)</f>
        <v>9018</v>
      </c>
      <c r="BF405" s="109">
        <f>IF(N405="snížená",J405,0)</f>
        <v>0</v>
      </c>
      <c r="BG405" s="109">
        <f>IF(N405="zákl. přenesená",J405,0)</f>
        <v>0</v>
      </c>
      <c r="BH405" s="109">
        <f>IF(N405="sníž. přenesená",J405,0)</f>
        <v>0</v>
      </c>
      <c r="BI405" s="109">
        <f>IF(N405="nulová",J405,0)</f>
        <v>0</v>
      </c>
      <c r="BJ405" s="10" t="s">
        <v>76</v>
      </c>
      <c r="BK405" s="109">
        <f>ROUND(I405*H405,2)</f>
        <v>9018</v>
      </c>
      <c r="BL405" s="10" t="s">
        <v>105</v>
      </c>
      <c r="BM405" s="108" t="s">
        <v>686</v>
      </c>
    </row>
    <row r="406" spans="2:65" s="1" customFormat="1" ht="29.25">
      <c r="B406" s="22"/>
      <c r="D406" s="110" t="s">
        <v>107</v>
      </c>
      <c r="F406" s="111" t="s">
        <v>685</v>
      </c>
      <c r="L406" s="22"/>
      <c r="M406" s="112"/>
      <c r="T406" s="46"/>
      <c r="AT406" s="10" t="s">
        <v>107</v>
      </c>
      <c r="AU406" s="10" t="s">
        <v>71</v>
      </c>
    </row>
    <row r="407" spans="2:65" s="1" customFormat="1" ht="49.15" customHeight="1">
      <c r="B407" s="22"/>
      <c r="C407" s="97" t="s">
        <v>687</v>
      </c>
      <c r="D407" s="97" t="s">
        <v>98</v>
      </c>
      <c r="E407" s="98" t="s">
        <v>688</v>
      </c>
      <c r="F407" s="99" t="s">
        <v>689</v>
      </c>
      <c r="G407" s="100" t="s">
        <v>101</v>
      </c>
      <c r="H407" s="101">
        <v>0</v>
      </c>
      <c r="I407" s="102">
        <v>632</v>
      </c>
      <c r="J407" s="102">
        <f>ROUND(I407*H407,2)</f>
        <v>0</v>
      </c>
      <c r="K407" s="99" t="s">
        <v>102</v>
      </c>
      <c r="L407" s="103"/>
      <c r="M407" s="104" t="s">
        <v>1</v>
      </c>
      <c r="N407" s="105" t="s">
        <v>36</v>
      </c>
      <c r="O407" s="106">
        <v>0</v>
      </c>
      <c r="P407" s="106">
        <f>O407*H407</f>
        <v>0</v>
      </c>
      <c r="Q407" s="106">
        <v>0</v>
      </c>
      <c r="R407" s="106">
        <f>Q407*H407</f>
        <v>0</v>
      </c>
      <c r="S407" s="106">
        <v>0</v>
      </c>
      <c r="T407" s="107">
        <f>S407*H407</f>
        <v>0</v>
      </c>
      <c r="AR407" s="108" t="s">
        <v>103</v>
      </c>
      <c r="AT407" s="108" t="s">
        <v>98</v>
      </c>
      <c r="AU407" s="108" t="s">
        <v>71</v>
      </c>
      <c r="AY407" s="10" t="s">
        <v>104</v>
      </c>
      <c r="BE407" s="109">
        <f>IF(N407="základní",J407,0)</f>
        <v>0</v>
      </c>
      <c r="BF407" s="109">
        <f>IF(N407="snížená",J407,0)</f>
        <v>0</v>
      </c>
      <c r="BG407" s="109">
        <f>IF(N407="zákl. přenesená",J407,0)</f>
        <v>0</v>
      </c>
      <c r="BH407" s="109">
        <f>IF(N407="sníž. přenesená",J407,0)</f>
        <v>0</v>
      </c>
      <c r="BI407" s="109">
        <f>IF(N407="nulová",J407,0)</f>
        <v>0</v>
      </c>
      <c r="BJ407" s="10" t="s">
        <v>76</v>
      </c>
      <c r="BK407" s="109">
        <f>ROUND(I407*H407,2)</f>
        <v>0</v>
      </c>
      <c r="BL407" s="10" t="s">
        <v>105</v>
      </c>
      <c r="BM407" s="108" t="s">
        <v>690</v>
      </c>
    </row>
    <row r="408" spans="2:65" s="1" customFormat="1" ht="29.25">
      <c r="B408" s="22"/>
      <c r="D408" s="110" t="s">
        <v>107</v>
      </c>
      <c r="F408" s="111" t="s">
        <v>689</v>
      </c>
      <c r="L408" s="22"/>
      <c r="M408" s="112"/>
      <c r="T408" s="46"/>
      <c r="AT408" s="10" t="s">
        <v>107</v>
      </c>
      <c r="AU408" s="10" t="s">
        <v>71</v>
      </c>
    </row>
    <row r="409" spans="2:65" s="1" customFormat="1" ht="49.15" customHeight="1">
      <c r="B409" s="22"/>
      <c r="C409" s="97" t="s">
        <v>691</v>
      </c>
      <c r="D409" s="97" t="s">
        <v>98</v>
      </c>
      <c r="E409" s="98" t="s">
        <v>692</v>
      </c>
      <c r="F409" s="99" t="s">
        <v>693</v>
      </c>
      <c r="G409" s="100" t="s">
        <v>101</v>
      </c>
      <c r="H409" s="101">
        <v>10</v>
      </c>
      <c r="I409" s="102">
        <v>632</v>
      </c>
      <c r="J409" s="102">
        <f>ROUND(I409*H409,2)</f>
        <v>6320</v>
      </c>
      <c r="K409" s="99" t="s">
        <v>102</v>
      </c>
      <c r="L409" s="103"/>
      <c r="M409" s="104" t="s">
        <v>1</v>
      </c>
      <c r="N409" s="105" t="s">
        <v>36</v>
      </c>
      <c r="O409" s="106">
        <v>0</v>
      </c>
      <c r="P409" s="106">
        <f>O409*H409</f>
        <v>0</v>
      </c>
      <c r="Q409" s="106">
        <v>0</v>
      </c>
      <c r="R409" s="106">
        <f>Q409*H409</f>
        <v>0</v>
      </c>
      <c r="S409" s="106">
        <v>0</v>
      </c>
      <c r="T409" s="107">
        <f>S409*H409</f>
        <v>0</v>
      </c>
      <c r="AR409" s="108" t="s">
        <v>103</v>
      </c>
      <c r="AT409" s="108" t="s">
        <v>98</v>
      </c>
      <c r="AU409" s="108" t="s">
        <v>71</v>
      </c>
      <c r="AY409" s="10" t="s">
        <v>104</v>
      </c>
      <c r="BE409" s="109">
        <f>IF(N409="základní",J409,0)</f>
        <v>6320</v>
      </c>
      <c r="BF409" s="109">
        <f>IF(N409="snížená",J409,0)</f>
        <v>0</v>
      </c>
      <c r="BG409" s="109">
        <f>IF(N409="zákl. přenesená",J409,0)</f>
        <v>0</v>
      </c>
      <c r="BH409" s="109">
        <f>IF(N409="sníž. přenesená",J409,0)</f>
        <v>0</v>
      </c>
      <c r="BI409" s="109">
        <f>IF(N409="nulová",J409,0)</f>
        <v>0</v>
      </c>
      <c r="BJ409" s="10" t="s">
        <v>76</v>
      </c>
      <c r="BK409" s="109">
        <f>ROUND(I409*H409,2)</f>
        <v>6320</v>
      </c>
      <c r="BL409" s="10" t="s">
        <v>105</v>
      </c>
      <c r="BM409" s="108" t="s">
        <v>694</v>
      </c>
    </row>
    <row r="410" spans="2:65" s="1" customFormat="1" ht="29.25">
      <c r="B410" s="22"/>
      <c r="D410" s="110" t="s">
        <v>107</v>
      </c>
      <c r="F410" s="111" t="s">
        <v>693</v>
      </c>
      <c r="L410" s="22"/>
      <c r="M410" s="112"/>
      <c r="T410" s="46"/>
      <c r="AT410" s="10" t="s">
        <v>107</v>
      </c>
      <c r="AU410" s="10" t="s">
        <v>71</v>
      </c>
    </row>
    <row r="411" spans="2:65" s="1" customFormat="1" ht="49.15" customHeight="1">
      <c r="B411" s="22"/>
      <c r="C411" s="97" t="s">
        <v>695</v>
      </c>
      <c r="D411" s="97" t="s">
        <v>98</v>
      </c>
      <c r="E411" s="98" t="s">
        <v>696</v>
      </c>
      <c r="F411" s="99" t="s">
        <v>697</v>
      </c>
      <c r="G411" s="100" t="s">
        <v>101</v>
      </c>
      <c r="H411" s="101">
        <v>15</v>
      </c>
      <c r="I411" s="102">
        <v>291</v>
      </c>
      <c r="J411" s="102">
        <f>ROUND(I411*H411,2)</f>
        <v>4365</v>
      </c>
      <c r="K411" s="99" t="s">
        <v>102</v>
      </c>
      <c r="L411" s="103"/>
      <c r="M411" s="104" t="s">
        <v>1</v>
      </c>
      <c r="N411" s="105" t="s">
        <v>36</v>
      </c>
      <c r="O411" s="106">
        <v>0</v>
      </c>
      <c r="P411" s="106">
        <f>O411*H411</f>
        <v>0</v>
      </c>
      <c r="Q411" s="106">
        <v>0</v>
      </c>
      <c r="R411" s="106">
        <f>Q411*H411</f>
        <v>0</v>
      </c>
      <c r="S411" s="106">
        <v>0</v>
      </c>
      <c r="T411" s="107">
        <f>S411*H411</f>
        <v>0</v>
      </c>
      <c r="AR411" s="108" t="s">
        <v>103</v>
      </c>
      <c r="AT411" s="108" t="s">
        <v>98</v>
      </c>
      <c r="AU411" s="108" t="s">
        <v>71</v>
      </c>
      <c r="AY411" s="10" t="s">
        <v>104</v>
      </c>
      <c r="BE411" s="109">
        <f>IF(N411="základní",J411,0)</f>
        <v>4365</v>
      </c>
      <c r="BF411" s="109">
        <f>IF(N411="snížená",J411,0)</f>
        <v>0</v>
      </c>
      <c r="BG411" s="109">
        <f>IF(N411="zákl. přenesená",J411,0)</f>
        <v>0</v>
      </c>
      <c r="BH411" s="109">
        <f>IF(N411="sníž. přenesená",J411,0)</f>
        <v>0</v>
      </c>
      <c r="BI411" s="109">
        <f>IF(N411="nulová",J411,0)</f>
        <v>0</v>
      </c>
      <c r="BJ411" s="10" t="s">
        <v>76</v>
      </c>
      <c r="BK411" s="109">
        <f>ROUND(I411*H411,2)</f>
        <v>4365</v>
      </c>
      <c r="BL411" s="10" t="s">
        <v>105</v>
      </c>
      <c r="BM411" s="108" t="s">
        <v>698</v>
      </c>
    </row>
    <row r="412" spans="2:65" s="1" customFormat="1" ht="29.25">
      <c r="B412" s="22"/>
      <c r="D412" s="110" t="s">
        <v>107</v>
      </c>
      <c r="F412" s="111" t="s">
        <v>697</v>
      </c>
      <c r="L412" s="22"/>
      <c r="M412" s="112"/>
      <c r="T412" s="46"/>
      <c r="AT412" s="10" t="s">
        <v>107</v>
      </c>
      <c r="AU412" s="10" t="s">
        <v>71</v>
      </c>
    </row>
    <row r="413" spans="2:65" s="1" customFormat="1" ht="49.15" customHeight="1">
      <c r="B413" s="22"/>
      <c r="C413" s="97" t="s">
        <v>699</v>
      </c>
      <c r="D413" s="97" t="s">
        <v>98</v>
      </c>
      <c r="E413" s="98" t="s">
        <v>700</v>
      </c>
      <c r="F413" s="99" t="s">
        <v>701</v>
      </c>
      <c r="G413" s="100" t="s">
        <v>101</v>
      </c>
      <c r="H413" s="101">
        <v>0</v>
      </c>
      <c r="I413" s="102">
        <v>206</v>
      </c>
      <c r="J413" s="102">
        <f>ROUND(I413*H413,2)</f>
        <v>0</v>
      </c>
      <c r="K413" s="99" t="s">
        <v>102</v>
      </c>
      <c r="L413" s="103"/>
      <c r="M413" s="104" t="s">
        <v>1</v>
      </c>
      <c r="N413" s="105" t="s">
        <v>36</v>
      </c>
      <c r="O413" s="106">
        <v>0</v>
      </c>
      <c r="P413" s="106">
        <f>O413*H413</f>
        <v>0</v>
      </c>
      <c r="Q413" s="106">
        <v>0</v>
      </c>
      <c r="R413" s="106">
        <f>Q413*H413</f>
        <v>0</v>
      </c>
      <c r="S413" s="106">
        <v>0</v>
      </c>
      <c r="T413" s="107">
        <f>S413*H413</f>
        <v>0</v>
      </c>
      <c r="AR413" s="108" t="s">
        <v>103</v>
      </c>
      <c r="AT413" s="108" t="s">
        <v>98</v>
      </c>
      <c r="AU413" s="108" t="s">
        <v>71</v>
      </c>
      <c r="AY413" s="10" t="s">
        <v>104</v>
      </c>
      <c r="BE413" s="109">
        <f>IF(N413="základní",J413,0)</f>
        <v>0</v>
      </c>
      <c r="BF413" s="109">
        <f>IF(N413="snížená",J413,0)</f>
        <v>0</v>
      </c>
      <c r="BG413" s="109">
        <f>IF(N413="zákl. přenesená",J413,0)</f>
        <v>0</v>
      </c>
      <c r="BH413" s="109">
        <f>IF(N413="sníž. přenesená",J413,0)</f>
        <v>0</v>
      </c>
      <c r="BI413" s="109">
        <f>IF(N413="nulová",J413,0)</f>
        <v>0</v>
      </c>
      <c r="BJ413" s="10" t="s">
        <v>76</v>
      </c>
      <c r="BK413" s="109">
        <f>ROUND(I413*H413,2)</f>
        <v>0</v>
      </c>
      <c r="BL413" s="10" t="s">
        <v>105</v>
      </c>
      <c r="BM413" s="108" t="s">
        <v>702</v>
      </c>
    </row>
    <row r="414" spans="2:65" s="1" customFormat="1" ht="29.25">
      <c r="B414" s="22"/>
      <c r="D414" s="110" t="s">
        <v>107</v>
      </c>
      <c r="F414" s="111" t="s">
        <v>701</v>
      </c>
      <c r="L414" s="22"/>
      <c r="M414" s="112"/>
      <c r="T414" s="46"/>
      <c r="AT414" s="10" t="s">
        <v>107</v>
      </c>
      <c r="AU414" s="10" t="s">
        <v>71</v>
      </c>
    </row>
    <row r="415" spans="2:65" s="1" customFormat="1" ht="44.25" customHeight="1">
      <c r="B415" s="22"/>
      <c r="C415" s="97" t="s">
        <v>703</v>
      </c>
      <c r="D415" s="97" t="s">
        <v>98</v>
      </c>
      <c r="E415" s="98" t="s">
        <v>704</v>
      </c>
      <c r="F415" s="99" t="s">
        <v>705</v>
      </c>
      <c r="G415" s="100" t="s">
        <v>101</v>
      </c>
      <c r="H415" s="101">
        <v>0</v>
      </c>
      <c r="I415" s="102">
        <v>349</v>
      </c>
      <c r="J415" s="102">
        <f>ROUND(I415*H415,2)</f>
        <v>0</v>
      </c>
      <c r="K415" s="99" t="s">
        <v>102</v>
      </c>
      <c r="L415" s="103"/>
      <c r="M415" s="104" t="s">
        <v>1</v>
      </c>
      <c r="N415" s="105" t="s">
        <v>36</v>
      </c>
      <c r="O415" s="106">
        <v>0</v>
      </c>
      <c r="P415" s="106">
        <f>O415*H415</f>
        <v>0</v>
      </c>
      <c r="Q415" s="106">
        <v>0</v>
      </c>
      <c r="R415" s="106">
        <f>Q415*H415</f>
        <v>0</v>
      </c>
      <c r="S415" s="106">
        <v>0</v>
      </c>
      <c r="T415" s="107">
        <f>S415*H415</f>
        <v>0</v>
      </c>
      <c r="AR415" s="108" t="s">
        <v>103</v>
      </c>
      <c r="AT415" s="108" t="s">
        <v>98</v>
      </c>
      <c r="AU415" s="108" t="s">
        <v>71</v>
      </c>
      <c r="AY415" s="10" t="s">
        <v>104</v>
      </c>
      <c r="BE415" s="109">
        <f>IF(N415="základní",J415,0)</f>
        <v>0</v>
      </c>
      <c r="BF415" s="109">
        <f>IF(N415="snížená",J415,0)</f>
        <v>0</v>
      </c>
      <c r="BG415" s="109">
        <f>IF(N415="zákl. přenesená",J415,0)</f>
        <v>0</v>
      </c>
      <c r="BH415" s="109">
        <f>IF(N415="sníž. přenesená",J415,0)</f>
        <v>0</v>
      </c>
      <c r="BI415" s="109">
        <f>IF(N415="nulová",J415,0)</f>
        <v>0</v>
      </c>
      <c r="BJ415" s="10" t="s">
        <v>76</v>
      </c>
      <c r="BK415" s="109">
        <f>ROUND(I415*H415,2)</f>
        <v>0</v>
      </c>
      <c r="BL415" s="10" t="s">
        <v>105</v>
      </c>
      <c r="BM415" s="108" t="s">
        <v>706</v>
      </c>
    </row>
    <row r="416" spans="2:65" s="1" customFormat="1" ht="29.25">
      <c r="B416" s="22"/>
      <c r="D416" s="110" t="s">
        <v>107</v>
      </c>
      <c r="F416" s="111" t="s">
        <v>705</v>
      </c>
      <c r="L416" s="22"/>
      <c r="M416" s="112"/>
      <c r="T416" s="46"/>
      <c r="AT416" s="10" t="s">
        <v>107</v>
      </c>
      <c r="AU416" s="10" t="s">
        <v>71</v>
      </c>
    </row>
    <row r="417" spans="2:65" s="1" customFormat="1" ht="49.15" customHeight="1">
      <c r="B417" s="22"/>
      <c r="C417" s="97" t="s">
        <v>707</v>
      </c>
      <c r="D417" s="97" t="s">
        <v>98</v>
      </c>
      <c r="E417" s="98" t="s">
        <v>708</v>
      </c>
      <c r="F417" s="99" t="s">
        <v>709</v>
      </c>
      <c r="G417" s="100" t="s">
        <v>101</v>
      </c>
      <c r="H417" s="101">
        <v>0</v>
      </c>
      <c r="I417" s="102">
        <v>284</v>
      </c>
      <c r="J417" s="102">
        <f>ROUND(I417*H417,2)</f>
        <v>0</v>
      </c>
      <c r="K417" s="99" t="s">
        <v>102</v>
      </c>
      <c r="L417" s="103"/>
      <c r="M417" s="104" t="s">
        <v>1</v>
      </c>
      <c r="N417" s="105" t="s">
        <v>36</v>
      </c>
      <c r="O417" s="106">
        <v>0</v>
      </c>
      <c r="P417" s="106">
        <f>O417*H417</f>
        <v>0</v>
      </c>
      <c r="Q417" s="106">
        <v>0</v>
      </c>
      <c r="R417" s="106">
        <f>Q417*H417</f>
        <v>0</v>
      </c>
      <c r="S417" s="106">
        <v>0</v>
      </c>
      <c r="T417" s="107">
        <f>S417*H417</f>
        <v>0</v>
      </c>
      <c r="AR417" s="108" t="s">
        <v>103</v>
      </c>
      <c r="AT417" s="108" t="s">
        <v>98</v>
      </c>
      <c r="AU417" s="108" t="s">
        <v>71</v>
      </c>
      <c r="AY417" s="10" t="s">
        <v>104</v>
      </c>
      <c r="BE417" s="109">
        <f>IF(N417="základní",J417,0)</f>
        <v>0</v>
      </c>
      <c r="BF417" s="109">
        <f>IF(N417="snížená",J417,0)</f>
        <v>0</v>
      </c>
      <c r="BG417" s="109">
        <f>IF(N417="zákl. přenesená",J417,0)</f>
        <v>0</v>
      </c>
      <c r="BH417" s="109">
        <f>IF(N417="sníž. přenesená",J417,0)</f>
        <v>0</v>
      </c>
      <c r="BI417" s="109">
        <f>IF(N417="nulová",J417,0)</f>
        <v>0</v>
      </c>
      <c r="BJ417" s="10" t="s">
        <v>76</v>
      </c>
      <c r="BK417" s="109">
        <f>ROUND(I417*H417,2)</f>
        <v>0</v>
      </c>
      <c r="BL417" s="10" t="s">
        <v>105</v>
      </c>
      <c r="BM417" s="108" t="s">
        <v>710</v>
      </c>
    </row>
    <row r="418" spans="2:65" s="1" customFormat="1" ht="29.25">
      <c r="B418" s="22"/>
      <c r="D418" s="110" t="s">
        <v>107</v>
      </c>
      <c r="F418" s="111" t="s">
        <v>709</v>
      </c>
      <c r="L418" s="22"/>
      <c r="M418" s="112"/>
      <c r="T418" s="46"/>
      <c r="AT418" s="10" t="s">
        <v>107</v>
      </c>
      <c r="AU418" s="10" t="s">
        <v>71</v>
      </c>
    </row>
    <row r="419" spans="2:65" s="1" customFormat="1" ht="49.15" customHeight="1">
      <c r="B419" s="22"/>
      <c r="C419" s="97" t="s">
        <v>711</v>
      </c>
      <c r="D419" s="97" t="s">
        <v>98</v>
      </c>
      <c r="E419" s="98" t="s">
        <v>712</v>
      </c>
      <c r="F419" s="99" t="s">
        <v>713</v>
      </c>
      <c r="G419" s="100" t="s">
        <v>101</v>
      </c>
      <c r="H419" s="101">
        <v>0</v>
      </c>
      <c r="I419" s="102">
        <v>234</v>
      </c>
      <c r="J419" s="102">
        <f>ROUND(I419*H419,2)</f>
        <v>0</v>
      </c>
      <c r="K419" s="99" t="s">
        <v>102</v>
      </c>
      <c r="L419" s="103"/>
      <c r="M419" s="104" t="s">
        <v>1</v>
      </c>
      <c r="N419" s="105" t="s">
        <v>36</v>
      </c>
      <c r="O419" s="106">
        <v>0</v>
      </c>
      <c r="P419" s="106">
        <f>O419*H419</f>
        <v>0</v>
      </c>
      <c r="Q419" s="106">
        <v>0</v>
      </c>
      <c r="R419" s="106">
        <f>Q419*H419</f>
        <v>0</v>
      </c>
      <c r="S419" s="106">
        <v>0</v>
      </c>
      <c r="T419" s="107">
        <f>S419*H419</f>
        <v>0</v>
      </c>
      <c r="AR419" s="108" t="s">
        <v>103</v>
      </c>
      <c r="AT419" s="108" t="s">
        <v>98</v>
      </c>
      <c r="AU419" s="108" t="s">
        <v>71</v>
      </c>
      <c r="AY419" s="10" t="s">
        <v>104</v>
      </c>
      <c r="BE419" s="109">
        <f>IF(N419="základní",J419,0)</f>
        <v>0</v>
      </c>
      <c r="BF419" s="109">
        <f>IF(N419="snížená",J419,0)</f>
        <v>0</v>
      </c>
      <c r="BG419" s="109">
        <f>IF(N419="zákl. přenesená",J419,0)</f>
        <v>0</v>
      </c>
      <c r="BH419" s="109">
        <f>IF(N419="sníž. přenesená",J419,0)</f>
        <v>0</v>
      </c>
      <c r="BI419" s="109">
        <f>IF(N419="nulová",J419,0)</f>
        <v>0</v>
      </c>
      <c r="BJ419" s="10" t="s">
        <v>76</v>
      </c>
      <c r="BK419" s="109">
        <f>ROUND(I419*H419,2)</f>
        <v>0</v>
      </c>
      <c r="BL419" s="10" t="s">
        <v>105</v>
      </c>
      <c r="BM419" s="108" t="s">
        <v>714</v>
      </c>
    </row>
    <row r="420" spans="2:65" s="1" customFormat="1" ht="29.25">
      <c r="B420" s="22"/>
      <c r="D420" s="110" t="s">
        <v>107</v>
      </c>
      <c r="F420" s="111" t="s">
        <v>713</v>
      </c>
      <c r="L420" s="22"/>
      <c r="M420" s="112"/>
      <c r="T420" s="46"/>
      <c r="AT420" s="10" t="s">
        <v>107</v>
      </c>
      <c r="AU420" s="10" t="s">
        <v>71</v>
      </c>
    </row>
    <row r="421" spans="2:65" s="1" customFormat="1" ht="49.15" customHeight="1">
      <c r="B421" s="22"/>
      <c r="C421" s="97" t="s">
        <v>715</v>
      </c>
      <c r="D421" s="97" t="s">
        <v>98</v>
      </c>
      <c r="E421" s="98" t="s">
        <v>716</v>
      </c>
      <c r="F421" s="99" t="s">
        <v>717</v>
      </c>
      <c r="G421" s="100" t="s">
        <v>101</v>
      </c>
      <c r="H421" s="101">
        <v>0</v>
      </c>
      <c r="I421" s="102">
        <v>394</v>
      </c>
      <c r="J421" s="102">
        <f>ROUND(I421*H421,2)</f>
        <v>0</v>
      </c>
      <c r="K421" s="99" t="s">
        <v>102</v>
      </c>
      <c r="L421" s="103"/>
      <c r="M421" s="104" t="s">
        <v>1</v>
      </c>
      <c r="N421" s="105" t="s">
        <v>36</v>
      </c>
      <c r="O421" s="106">
        <v>0</v>
      </c>
      <c r="P421" s="106">
        <f>O421*H421</f>
        <v>0</v>
      </c>
      <c r="Q421" s="106">
        <v>0</v>
      </c>
      <c r="R421" s="106">
        <f>Q421*H421</f>
        <v>0</v>
      </c>
      <c r="S421" s="106">
        <v>0</v>
      </c>
      <c r="T421" s="107">
        <f>S421*H421</f>
        <v>0</v>
      </c>
      <c r="AR421" s="108" t="s">
        <v>103</v>
      </c>
      <c r="AT421" s="108" t="s">
        <v>98</v>
      </c>
      <c r="AU421" s="108" t="s">
        <v>71</v>
      </c>
      <c r="AY421" s="10" t="s">
        <v>104</v>
      </c>
      <c r="BE421" s="109">
        <f>IF(N421="základní",J421,0)</f>
        <v>0</v>
      </c>
      <c r="BF421" s="109">
        <f>IF(N421="snížená",J421,0)</f>
        <v>0</v>
      </c>
      <c r="BG421" s="109">
        <f>IF(N421="zákl. přenesená",J421,0)</f>
        <v>0</v>
      </c>
      <c r="BH421" s="109">
        <f>IF(N421="sníž. přenesená",J421,0)</f>
        <v>0</v>
      </c>
      <c r="BI421" s="109">
        <f>IF(N421="nulová",J421,0)</f>
        <v>0</v>
      </c>
      <c r="BJ421" s="10" t="s">
        <v>76</v>
      </c>
      <c r="BK421" s="109">
        <f>ROUND(I421*H421,2)</f>
        <v>0</v>
      </c>
      <c r="BL421" s="10" t="s">
        <v>105</v>
      </c>
      <c r="BM421" s="108" t="s">
        <v>718</v>
      </c>
    </row>
    <row r="422" spans="2:65" s="1" customFormat="1" ht="29.25">
      <c r="B422" s="22"/>
      <c r="D422" s="110" t="s">
        <v>107</v>
      </c>
      <c r="F422" s="111" t="s">
        <v>717</v>
      </c>
      <c r="L422" s="22"/>
      <c r="M422" s="112"/>
      <c r="T422" s="46"/>
      <c r="AT422" s="10" t="s">
        <v>107</v>
      </c>
      <c r="AU422" s="10" t="s">
        <v>71</v>
      </c>
    </row>
    <row r="423" spans="2:65" s="1" customFormat="1" ht="49.15" customHeight="1">
      <c r="B423" s="22"/>
      <c r="C423" s="97" t="s">
        <v>719</v>
      </c>
      <c r="D423" s="97" t="s">
        <v>98</v>
      </c>
      <c r="E423" s="98" t="s">
        <v>720</v>
      </c>
      <c r="F423" s="99" t="s">
        <v>721</v>
      </c>
      <c r="G423" s="100" t="s">
        <v>101</v>
      </c>
      <c r="H423" s="101">
        <v>0</v>
      </c>
      <c r="I423" s="102">
        <v>394</v>
      </c>
      <c r="J423" s="102">
        <f>ROUND(I423*H423,2)</f>
        <v>0</v>
      </c>
      <c r="K423" s="99" t="s">
        <v>102</v>
      </c>
      <c r="L423" s="103"/>
      <c r="M423" s="104" t="s">
        <v>1</v>
      </c>
      <c r="N423" s="105" t="s">
        <v>36</v>
      </c>
      <c r="O423" s="106">
        <v>0</v>
      </c>
      <c r="P423" s="106">
        <f>O423*H423</f>
        <v>0</v>
      </c>
      <c r="Q423" s="106">
        <v>0</v>
      </c>
      <c r="R423" s="106">
        <f>Q423*H423</f>
        <v>0</v>
      </c>
      <c r="S423" s="106">
        <v>0</v>
      </c>
      <c r="T423" s="107">
        <f>S423*H423</f>
        <v>0</v>
      </c>
      <c r="AR423" s="108" t="s">
        <v>103</v>
      </c>
      <c r="AT423" s="108" t="s">
        <v>98</v>
      </c>
      <c r="AU423" s="108" t="s">
        <v>71</v>
      </c>
      <c r="AY423" s="10" t="s">
        <v>104</v>
      </c>
      <c r="BE423" s="109">
        <f>IF(N423="základní",J423,0)</f>
        <v>0</v>
      </c>
      <c r="BF423" s="109">
        <f>IF(N423="snížená",J423,0)</f>
        <v>0</v>
      </c>
      <c r="BG423" s="109">
        <f>IF(N423="zákl. přenesená",J423,0)</f>
        <v>0</v>
      </c>
      <c r="BH423" s="109">
        <f>IF(N423="sníž. přenesená",J423,0)</f>
        <v>0</v>
      </c>
      <c r="BI423" s="109">
        <f>IF(N423="nulová",J423,0)</f>
        <v>0</v>
      </c>
      <c r="BJ423" s="10" t="s">
        <v>76</v>
      </c>
      <c r="BK423" s="109">
        <f>ROUND(I423*H423,2)</f>
        <v>0</v>
      </c>
      <c r="BL423" s="10" t="s">
        <v>105</v>
      </c>
      <c r="BM423" s="108" t="s">
        <v>722</v>
      </c>
    </row>
    <row r="424" spans="2:65" s="1" customFormat="1" ht="29.25">
      <c r="B424" s="22"/>
      <c r="D424" s="110" t="s">
        <v>107</v>
      </c>
      <c r="F424" s="111" t="s">
        <v>721</v>
      </c>
      <c r="L424" s="22"/>
      <c r="M424" s="112"/>
      <c r="T424" s="46"/>
      <c r="AT424" s="10" t="s">
        <v>107</v>
      </c>
      <c r="AU424" s="10" t="s">
        <v>71</v>
      </c>
    </row>
    <row r="425" spans="2:65" s="1" customFormat="1" ht="44.25" customHeight="1">
      <c r="B425" s="22"/>
      <c r="C425" s="97" t="s">
        <v>723</v>
      </c>
      <c r="D425" s="97" t="s">
        <v>98</v>
      </c>
      <c r="E425" s="98" t="s">
        <v>724</v>
      </c>
      <c r="F425" s="99" t="s">
        <v>725</v>
      </c>
      <c r="G425" s="100" t="s">
        <v>101</v>
      </c>
      <c r="H425" s="101">
        <v>0</v>
      </c>
      <c r="I425" s="102">
        <v>445</v>
      </c>
      <c r="J425" s="102">
        <f>ROUND(I425*H425,2)</f>
        <v>0</v>
      </c>
      <c r="K425" s="99" t="s">
        <v>102</v>
      </c>
      <c r="L425" s="103"/>
      <c r="M425" s="104" t="s">
        <v>1</v>
      </c>
      <c r="N425" s="105" t="s">
        <v>36</v>
      </c>
      <c r="O425" s="106">
        <v>0</v>
      </c>
      <c r="P425" s="106">
        <f>O425*H425</f>
        <v>0</v>
      </c>
      <c r="Q425" s="106">
        <v>0</v>
      </c>
      <c r="R425" s="106">
        <f>Q425*H425</f>
        <v>0</v>
      </c>
      <c r="S425" s="106">
        <v>0</v>
      </c>
      <c r="T425" s="107">
        <f>S425*H425</f>
        <v>0</v>
      </c>
      <c r="AR425" s="108" t="s">
        <v>103</v>
      </c>
      <c r="AT425" s="108" t="s">
        <v>98</v>
      </c>
      <c r="AU425" s="108" t="s">
        <v>71</v>
      </c>
      <c r="AY425" s="10" t="s">
        <v>104</v>
      </c>
      <c r="BE425" s="109">
        <f>IF(N425="základní",J425,0)</f>
        <v>0</v>
      </c>
      <c r="BF425" s="109">
        <f>IF(N425="snížená",J425,0)</f>
        <v>0</v>
      </c>
      <c r="BG425" s="109">
        <f>IF(N425="zákl. přenesená",J425,0)</f>
        <v>0</v>
      </c>
      <c r="BH425" s="109">
        <f>IF(N425="sníž. přenesená",J425,0)</f>
        <v>0</v>
      </c>
      <c r="BI425" s="109">
        <f>IF(N425="nulová",J425,0)</f>
        <v>0</v>
      </c>
      <c r="BJ425" s="10" t="s">
        <v>76</v>
      </c>
      <c r="BK425" s="109">
        <f>ROUND(I425*H425,2)</f>
        <v>0</v>
      </c>
      <c r="BL425" s="10" t="s">
        <v>105</v>
      </c>
      <c r="BM425" s="108" t="s">
        <v>726</v>
      </c>
    </row>
    <row r="426" spans="2:65" s="1" customFormat="1" ht="29.25">
      <c r="B426" s="22"/>
      <c r="D426" s="110" t="s">
        <v>107</v>
      </c>
      <c r="F426" s="111" t="s">
        <v>725</v>
      </c>
      <c r="L426" s="22"/>
      <c r="M426" s="112"/>
      <c r="T426" s="46"/>
      <c r="AT426" s="10" t="s">
        <v>107</v>
      </c>
      <c r="AU426" s="10" t="s">
        <v>71</v>
      </c>
    </row>
    <row r="427" spans="2:65" s="1" customFormat="1" ht="44.25" customHeight="1">
      <c r="B427" s="22"/>
      <c r="C427" s="97" t="s">
        <v>727</v>
      </c>
      <c r="D427" s="97" t="s">
        <v>98</v>
      </c>
      <c r="E427" s="98" t="s">
        <v>728</v>
      </c>
      <c r="F427" s="99" t="s">
        <v>729</v>
      </c>
      <c r="G427" s="100" t="s">
        <v>101</v>
      </c>
      <c r="H427" s="101">
        <v>2</v>
      </c>
      <c r="I427" s="102">
        <v>445</v>
      </c>
      <c r="J427" s="102">
        <f>ROUND(I427*H427,2)</f>
        <v>890</v>
      </c>
      <c r="K427" s="99" t="s">
        <v>102</v>
      </c>
      <c r="L427" s="103"/>
      <c r="M427" s="104" t="s">
        <v>1</v>
      </c>
      <c r="N427" s="105" t="s">
        <v>36</v>
      </c>
      <c r="O427" s="106">
        <v>0</v>
      </c>
      <c r="P427" s="106">
        <f>O427*H427</f>
        <v>0</v>
      </c>
      <c r="Q427" s="106">
        <v>0</v>
      </c>
      <c r="R427" s="106">
        <f>Q427*H427</f>
        <v>0</v>
      </c>
      <c r="S427" s="106">
        <v>0</v>
      </c>
      <c r="T427" s="107">
        <f>S427*H427</f>
        <v>0</v>
      </c>
      <c r="AR427" s="108" t="s">
        <v>103</v>
      </c>
      <c r="AT427" s="108" t="s">
        <v>98</v>
      </c>
      <c r="AU427" s="108" t="s">
        <v>71</v>
      </c>
      <c r="AY427" s="10" t="s">
        <v>104</v>
      </c>
      <c r="BE427" s="109">
        <f>IF(N427="základní",J427,0)</f>
        <v>890</v>
      </c>
      <c r="BF427" s="109">
        <f>IF(N427="snížená",J427,0)</f>
        <v>0</v>
      </c>
      <c r="BG427" s="109">
        <f>IF(N427="zákl. přenesená",J427,0)</f>
        <v>0</v>
      </c>
      <c r="BH427" s="109">
        <f>IF(N427="sníž. přenesená",J427,0)</f>
        <v>0</v>
      </c>
      <c r="BI427" s="109">
        <f>IF(N427="nulová",J427,0)</f>
        <v>0</v>
      </c>
      <c r="BJ427" s="10" t="s">
        <v>76</v>
      </c>
      <c r="BK427" s="109">
        <f>ROUND(I427*H427,2)</f>
        <v>890</v>
      </c>
      <c r="BL427" s="10" t="s">
        <v>105</v>
      </c>
      <c r="BM427" s="108" t="s">
        <v>730</v>
      </c>
    </row>
    <row r="428" spans="2:65" s="1" customFormat="1" ht="29.25">
      <c r="B428" s="22"/>
      <c r="D428" s="110" t="s">
        <v>107</v>
      </c>
      <c r="F428" s="111" t="s">
        <v>729</v>
      </c>
      <c r="L428" s="22"/>
      <c r="M428" s="112"/>
      <c r="T428" s="46"/>
      <c r="AT428" s="10" t="s">
        <v>107</v>
      </c>
      <c r="AU428" s="10" t="s">
        <v>71</v>
      </c>
    </row>
    <row r="429" spans="2:65" s="1" customFormat="1" ht="44.25" customHeight="1">
      <c r="B429" s="22"/>
      <c r="C429" s="97" t="s">
        <v>731</v>
      </c>
      <c r="D429" s="97" t="s">
        <v>98</v>
      </c>
      <c r="E429" s="98" t="s">
        <v>732</v>
      </c>
      <c r="F429" s="99" t="s">
        <v>733</v>
      </c>
      <c r="G429" s="100" t="s">
        <v>101</v>
      </c>
      <c r="H429" s="101">
        <v>0</v>
      </c>
      <c r="I429" s="102">
        <v>518</v>
      </c>
      <c r="J429" s="102">
        <f>ROUND(I429*H429,2)</f>
        <v>0</v>
      </c>
      <c r="K429" s="99" t="s">
        <v>102</v>
      </c>
      <c r="L429" s="103"/>
      <c r="M429" s="104" t="s">
        <v>1</v>
      </c>
      <c r="N429" s="105" t="s">
        <v>36</v>
      </c>
      <c r="O429" s="106">
        <v>0</v>
      </c>
      <c r="P429" s="106">
        <f>O429*H429</f>
        <v>0</v>
      </c>
      <c r="Q429" s="106">
        <v>0</v>
      </c>
      <c r="R429" s="106">
        <f>Q429*H429</f>
        <v>0</v>
      </c>
      <c r="S429" s="106">
        <v>0</v>
      </c>
      <c r="T429" s="107">
        <f>S429*H429</f>
        <v>0</v>
      </c>
      <c r="AR429" s="108" t="s">
        <v>103</v>
      </c>
      <c r="AT429" s="108" t="s">
        <v>98</v>
      </c>
      <c r="AU429" s="108" t="s">
        <v>71</v>
      </c>
      <c r="AY429" s="10" t="s">
        <v>104</v>
      </c>
      <c r="BE429" s="109">
        <f>IF(N429="základní",J429,0)</f>
        <v>0</v>
      </c>
      <c r="BF429" s="109">
        <f>IF(N429="snížená",J429,0)</f>
        <v>0</v>
      </c>
      <c r="BG429" s="109">
        <f>IF(N429="zákl. přenesená",J429,0)</f>
        <v>0</v>
      </c>
      <c r="BH429" s="109">
        <f>IF(N429="sníž. přenesená",J429,0)</f>
        <v>0</v>
      </c>
      <c r="BI429" s="109">
        <f>IF(N429="nulová",J429,0)</f>
        <v>0</v>
      </c>
      <c r="BJ429" s="10" t="s">
        <v>76</v>
      </c>
      <c r="BK429" s="109">
        <f>ROUND(I429*H429,2)</f>
        <v>0</v>
      </c>
      <c r="BL429" s="10" t="s">
        <v>105</v>
      </c>
      <c r="BM429" s="108" t="s">
        <v>734</v>
      </c>
    </row>
    <row r="430" spans="2:65" s="1" customFormat="1" ht="29.25">
      <c r="B430" s="22"/>
      <c r="D430" s="110" t="s">
        <v>107</v>
      </c>
      <c r="F430" s="111" t="s">
        <v>733</v>
      </c>
      <c r="L430" s="22"/>
      <c r="M430" s="112"/>
      <c r="T430" s="46"/>
      <c r="AT430" s="10" t="s">
        <v>107</v>
      </c>
      <c r="AU430" s="10" t="s">
        <v>71</v>
      </c>
    </row>
    <row r="431" spans="2:65" s="1" customFormat="1" ht="44.25" customHeight="1">
      <c r="B431" s="22"/>
      <c r="C431" s="97" t="s">
        <v>735</v>
      </c>
      <c r="D431" s="97" t="s">
        <v>98</v>
      </c>
      <c r="E431" s="98" t="s">
        <v>736</v>
      </c>
      <c r="F431" s="99" t="s">
        <v>737</v>
      </c>
      <c r="G431" s="100" t="s">
        <v>101</v>
      </c>
      <c r="H431" s="101">
        <v>0</v>
      </c>
      <c r="I431" s="102">
        <v>518</v>
      </c>
      <c r="J431" s="102">
        <f>ROUND(I431*H431,2)</f>
        <v>0</v>
      </c>
      <c r="K431" s="99" t="s">
        <v>102</v>
      </c>
      <c r="L431" s="103"/>
      <c r="M431" s="104" t="s">
        <v>1</v>
      </c>
      <c r="N431" s="105" t="s">
        <v>36</v>
      </c>
      <c r="O431" s="106">
        <v>0</v>
      </c>
      <c r="P431" s="106">
        <f>O431*H431</f>
        <v>0</v>
      </c>
      <c r="Q431" s="106">
        <v>0</v>
      </c>
      <c r="R431" s="106">
        <f>Q431*H431</f>
        <v>0</v>
      </c>
      <c r="S431" s="106">
        <v>0</v>
      </c>
      <c r="T431" s="107">
        <f>S431*H431</f>
        <v>0</v>
      </c>
      <c r="AR431" s="108" t="s">
        <v>103</v>
      </c>
      <c r="AT431" s="108" t="s">
        <v>98</v>
      </c>
      <c r="AU431" s="108" t="s">
        <v>71</v>
      </c>
      <c r="AY431" s="10" t="s">
        <v>104</v>
      </c>
      <c r="BE431" s="109">
        <f>IF(N431="základní",J431,0)</f>
        <v>0</v>
      </c>
      <c r="BF431" s="109">
        <f>IF(N431="snížená",J431,0)</f>
        <v>0</v>
      </c>
      <c r="BG431" s="109">
        <f>IF(N431="zákl. přenesená",J431,0)</f>
        <v>0</v>
      </c>
      <c r="BH431" s="109">
        <f>IF(N431="sníž. přenesená",J431,0)</f>
        <v>0</v>
      </c>
      <c r="BI431" s="109">
        <f>IF(N431="nulová",J431,0)</f>
        <v>0</v>
      </c>
      <c r="BJ431" s="10" t="s">
        <v>76</v>
      </c>
      <c r="BK431" s="109">
        <f>ROUND(I431*H431,2)</f>
        <v>0</v>
      </c>
      <c r="BL431" s="10" t="s">
        <v>105</v>
      </c>
      <c r="BM431" s="108" t="s">
        <v>738</v>
      </c>
    </row>
    <row r="432" spans="2:65" s="1" customFormat="1" ht="29.25">
      <c r="B432" s="22"/>
      <c r="D432" s="110" t="s">
        <v>107</v>
      </c>
      <c r="F432" s="111" t="s">
        <v>737</v>
      </c>
      <c r="L432" s="22"/>
      <c r="M432" s="112"/>
      <c r="T432" s="46"/>
      <c r="AT432" s="10" t="s">
        <v>107</v>
      </c>
      <c r="AU432" s="10" t="s">
        <v>71</v>
      </c>
    </row>
    <row r="433" spans="2:65" s="1" customFormat="1" ht="44.25" customHeight="1">
      <c r="B433" s="22"/>
      <c r="C433" s="97" t="s">
        <v>739</v>
      </c>
      <c r="D433" s="97" t="s">
        <v>98</v>
      </c>
      <c r="E433" s="98" t="s">
        <v>740</v>
      </c>
      <c r="F433" s="99" t="s">
        <v>741</v>
      </c>
      <c r="G433" s="100" t="s">
        <v>101</v>
      </c>
      <c r="H433" s="101">
        <v>167</v>
      </c>
      <c r="I433" s="102">
        <v>714</v>
      </c>
      <c r="J433" s="102">
        <f>ROUND(I433*H433,2)</f>
        <v>119238</v>
      </c>
      <c r="K433" s="99" t="s">
        <v>102</v>
      </c>
      <c r="L433" s="103"/>
      <c r="M433" s="104" t="s">
        <v>1</v>
      </c>
      <c r="N433" s="105" t="s">
        <v>36</v>
      </c>
      <c r="O433" s="106">
        <v>0</v>
      </c>
      <c r="P433" s="106">
        <f>O433*H433</f>
        <v>0</v>
      </c>
      <c r="Q433" s="106">
        <v>0</v>
      </c>
      <c r="R433" s="106">
        <f>Q433*H433</f>
        <v>0</v>
      </c>
      <c r="S433" s="106">
        <v>0</v>
      </c>
      <c r="T433" s="107">
        <f>S433*H433</f>
        <v>0</v>
      </c>
      <c r="AR433" s="108" t="s">
        <v>103</v>
      </c>
      <c r="AT433" s="108" t="s">
        <v>98</v>
      </c>
      <c r="AU433" s="108" t="s">
        <v>71</v>
      </c>
      <c r="AY433" s="10" t="s">
        <v>104</v>
      </c>
      <c r="BE433" s="109">
        <f>IF(N433="základní",J433,0)</f>
        <v>119238</v>
      </c>
      <c r="BF433" s="109">
        <f>IF(N433="snížená",J433,0)</f>
        <v>0</v>
      </c>
      <c r="BG433" s="109">
        <f>IF(N433="zákl. přenesená",J433,0)</f>
        <v>0</v>
      </c>
      <c r="BH433" s="109">
        <f>IF(N433="sníž. přenesená",J433,0)</f>
        <v>0</v>
      </c>
      <c r="BI433" s="109">
        <f>IF(N433="nulová",J433,0)</f>
        <v>0</v>
      </c>
      <c r="BJ433" s="10" t="s">
        <v>76</v>
      </c>
      <c r="BK433" s="109">
        <f>ROUND(I433*H433,2)</f>
        <v>119238</v>
      </c>
      <c r="BL433" s="10" t="s">
        <v>105</v>
      </c>
      <c r="BM433" s="108" t="s">
        <v>742</v>
      </c>
    </row>
    <row r="434" spans="2:65" s="1" customFormat="1" ht="29.25">
      <c r="B434" s="22"/>
      <c r="D434" s="110" t="s">
        <v>107</v>
      </c>
      <c r="F434" s="111" t="s">
        <v>741</v>
      </c>
      <c r="L434" s="22"/>
      <c r="M434" s="112"/>
      <c r="T434" s="46"/>
      <c r="AT434" s="10" t="s">
        <v>107</v>
      </c>
      <c r="AU434" s="10" t="s">
        <v>71</v>
      </c>
    </row>
    <row r="435" spans="2:65" s="1" customFormat="1" ht="44.25" customHeight="1">
      <c r="B435" s="22"/>
      <c r="C435" s="97" t="s">
        <v>743</v>
      </c>
      <c r="D435" s="97" t="s">
        <v>98</v>
      </c>
      <c r="E435" s="98" t="s">
        <v>744</v>
      </c>
      <c r="F435" s="99" t="s">
        <v>745</v>
      </c>
      <c r="G435" s="100" t="s">
        <v>101</v>
      </c>
      <c r="H435" s="101">
        <v>0</v>
      </c>
      <c r="I435" s="102">
        <v>885</v>
      </c>
      <c r="J435" s="102">
        <f>ROUND(I435*H435,2)</f>
        <v>0</v>
      </c>
      <c r="K435" s="99" t="s">
        <v>102</v>
      </c>
      <c r="L435" s="103"/>
      <c r="M435" s="104" t="s">
        <v>1</v>
      </c>
      <c r="N435" s="105" t="s">
        <v>36</v>
      </c>
      <c r="O435" s="106">
        <v>0</v>
      </c>
      <c r="P435" s="106">
        <f>O435*H435</f>
        <v>0</v>
      </c>
      <c r="Q435" s="106">
        <v>0</v>
      </c>
      <c r="R435" s="106">
        <f>Q435*H435</f>
        <v>0</v>
      </c>
      <c r="S435" s="106">
        <v>0</v>
      </c>
      <c r="T435" s="107">
        <f>S435*H435</f>
        <v>0</v>
      </c>
      <c r="AR435" s="108" t="s">
        <v>103</v>
      </c>
      <c r="AT435" s="108" t="s">
        <v>98</v>
      </c>
      <c r="AU435" s="108" t="s">
        <v>71</v>
      </c>
      <c r="AY435" s="10" t="s">
        <v>104</v>
      </c>
      <c r="BE435" s="109">
        <f>IF(N435="základní",J435,0)</f>
        <v>0</v>
      </c>
      <c r="BF435" s="109">
        <f>IF(N435="snížená",J435,0)</f>
        <v>0</v>
      </c>
      <c r="BG435" s="109">
        <f>IF(N435="zákl. přenesená",J435,0)</f>
        <v>0</v>
      </c>
      <c r="BH435" s="109">
        <f>IF(N435="sníž. přenesená",J435,0)</f>
        <v>0</v>
      </c>
      <c r="BI435" s="109">
        <f>IF(N435="nulová",J435,0)</f>
        <v>0</v>
      </c>
      <c r="BJ435" s="10" t="s">
        <v>76</v>
      </c>
      <c r="BK435" s="109">
        <f>ROUND(I435*H435,2)</f>
        <v>0</v>
      </c>
      <c r="BL435" s="10" t="s">
        <v>105</v>
      </c>
      <c r="BM435" s="108" t="s">
        <v>746</v>
      </c>
    </row>
    <row r="436" spans="2:65" s="1" customFormat="1" ht="29.25">
      <c r="B436" s="22"/>
      <c r="D436" s="110" t="s">
        <v>107</v>
      </c>
      <c r="F436" s="111" t="s">
        <v>745</v>
      </c>
      <c r="L436" s="22"/>
      <c r="M436" s="112"/>
      <c r="T436" s="46"/>
      <c r="AT436" s="10" t="s">
        <v>107</v>
      </c>
      <c r="AU436" s="10" t="s">
        <v>71</v>
      </c>
    </row>
    <row r="437" spans="2:65" s="1" customFormat="1" ht="44.25" customHeight="1">
      <c r="B437" s="22"/>
      <c r="C437" s="97" t="s">
        <v>747</v>
      </c>
      <c r="D437" s="97" t="s">
        <v>98</v>
      </c>
      <c r="E437" s="98" t="s">
        <v>748</v>
      </c>
      <c r="F437" s="99" t="s">
        <v>749</v>
      </c>
      <c r="G437" s="100" t="s">
        <v>101</v>
      </c>
      <c r="H437" s="101">
        <v>0</v>
      </c>
      <c r="I437" s="102">
        <v>1130</v>
      </c>
      <c r="J437" s="102">
        <f>ROUND(I437*H437,2)</f>
        <v>0</v>
      </c>
      <c r="K437" s="99" t="s">
        <v>102</v>
      </c>
      <c r="L437" s="103"/>
      <c r="M437" s="104" t="s">
        <v>1</v>
      </c>
      <c r="N437" s="105" t="s">
        <v>36</v>
      </c>
      <c r="O437" s="106">
        <v>0</v>
      </c>
      <c r="P437" s="106">
        <f>O437*H437</f>
        <v>0</v>
      </c>
      <c r="Q437" s="106">
        <v>0</v>
      </c>
      <c r="R437" s="106">
        <f>Q437*H437</f>
        <v>0</v>
      </c>
      <c r="S437" s="106">
        <v>0</v>
      </c>
      <c r="T437" s="107">
        <f>S437*H437</f>
        <v>0</v>
      </c>
      <c r="AR437" s="108" t="s">
        <v>103</v>
      </c>
      <c r="AT437" s="108" t="s">
        <v>98</v>
      </c>
      <c r="AU437" s="108" t="s">
        <v>71</v>
      </c>
      <c r="AY437" s="10" t="s">
        <v>104</v>
      </c>
      <c r="BE437" s="109">
        <f>IF(N437="základní",J437,0)</f>
        <v>0</v>
      </c>
      <c r="BF437" s="109">
        <f>IF(N437="snížená",J437,0)</f>
        <v>0</v>
      </c>
      <c r="BG437" s="109">
        <f>IF(N437="zákl. přenesená",J437,0)</f>
        <v>0</v>
      </c>
      <c r="BH437" s="109">
        <f>IF(N437="sníž. přenesená",J437,0)</f>
        <v>0</v>
      </c>
      <c r="BI437" s="109">
        <f>IF(N437="nulová",J437,0)</f>
        <v>0</v>
      </c>
      <c r="BJ437" s="10" t="s">
        <v>76</v>
      </c>
      <c r="BK437" s="109">
        <f>ROUND(I437*H437,2)</f>
        <v>0</v>
      </c>
      <c r="BL437" s="10" t="s">
        <v>105</v>
      </c>
      <c r="BM437" s="108" t="s">
        <v>750</v>
      </c>
    </row>
    <row r="438" spans="2:65" s="1" customFormat="1" ht="29.25">
      <c r="B438" s="22"/>
      <c r="D438" s="110" t="s">
        <v>107</v>
      </c>
      <c r="F438" s="111" t="s">
        <v>749</v>
      </c>
      <c r="L438" s="22"/>
      <c r="M438" s="112"/>
      <c r="T438" s="46"/>
      <c r="AT438" s="10" t="s">
        <v>107</v>
      </c>
      <c r="AU438" s="10" t="s">
        <v>71</v>
      </c>
    </row>
    <row r="439" spans="2:65" s="1" customFormat="1" ht="49.15" customHeight="1">
      <c r="B439" s="22"/>
      <c r="C439" s="97" t="s">
        <v>751</v>
      </c>
      <c r="D439" s="97" t="s">
        <v>98</v>
      </c>
      <c r="E439" s="98" t="s">
        <v>752</v>
      </c>
      <c r="F439" s="99" t="s">
        <v>753</v>
      </c>
      <c r="G439" s="100" t="s">
        <v>101</v>
      </c>
      <c r="H439" s="101">
        <v>5</v>
      </c>
      <c r="I439" s="102">
        <v>588</v>
      </c>
      <c r="J439" s="102">
        <f>ROUND(I439*H439,2)</f>
        <v>2940</v>
      </c>
      <c r="K439" s="99" t="s">
        <v>102</v>
      </c>
      <c r="L439" s="103"/>
      <c r="M439" s="104" t="s">
        <v>1</v>
      </c>
      <c r="N439" s="105" t="s">
        <v>36</v>
      </c>
      <c r="O439" s="106">
        <v>0</v>
      </c>
      <c r="P439" s="106">
        <f>O439*H439</f>
        <v>0</v>
      </c>
      <c r="Q439" s="106">
        <v>0</v>
      </c>
      <c r="R439" s="106">
        <f>Q439*H439</f>
        <v>0</v>
      </c>
      <c r="S439" s="106">
        <v>0</v>
      </c>
      <c r="T439" s="107">
        <f>S439*H439</f>
        <v>0</v>
      </c>
      <c r="AR439" s="108" t="s">
        <v>103</v>
      </c>
      <c r="AT439" s="108" t="s">
        <v>98</v>
      </c>
      <c r="AU439" s="108" t="s">
        <v>71</v>
      </c>
      <c r="AY439" s="10" t="s">
        <v>104</v>
      </c>
      <c r="BE439" s="109">
        <f>IF(N439="základní",J439,0)</f>
        <v>2940</v>
      </c>
      <c r="BF439" s="109">
        <f>IF(N439="snížená",J439,0)</f>
        <v>0</v>
      </c>
      <c r="BG439" s="109">
        <f>IF(N439="zákl. přenesená",J439,0)</f>
        <v>0</v>
      </c>
      <c r="BH439" s="109">
        <f>IF(N439="sníž. přenesená",J439,0)</f>
        <v>0</v>
      </c>
      <c r="BI439" s="109">
        <f>IF(N439="nulová",J439,0)</f>
        <v>0</v>
      </c>
      <c r="BJ439" s="10" t="s">
        <v>76</v>
      </c>
      <c r="BK439" s="109">
        <f>ROUND(I439*H439,2)</f>
        <v>2940</v>
      </c>
      <c r="BL439" s="10" t="s">
        <v>105</v>
      </c>
      <c r="BM439" s="108" t="s">
        <v>754</v>
      </c>
    </row>
    <row r="440" spans="2:65" s="1" customFormat="1" ht="29.25">
      <c r="B440" s="22"/>
      <c r="D440" s="110" t="s">
        <v>107</v>
      </c>
      <c r="F440" s="111" t="s">
        <v>753</v>
      </c>
      <c r="L440" s="22"/>
      <c r="M440" s="112"/>
      <c r="T440" s="46"/>
      <c r="AT440" s="10" t="s">
        <v>107</v>
      </c>
      <c r="AU440" s="10" t="s">
        <v>71</v>
      </c>
    </row>
    <row r="441" spans="2:65" s="1" customFormat="1" ht="49.15" customHeight="1">
      <c r="B441" s="22"/>
      <c r="C441" s="97" t="s">
        <v>755</v>
      </c>
      <c r="D441" s="97" t="s">
        <v>98</v>
      </c>
      <c r="E441" s="98" t="s">
        <v>756</v>
      </c>
      <c r="F441" s="99" t="s">
        <v>757</v>
      </c>
      <c r="G441" s="100" t="s">
        <v>101</v>
      </c>
      <c r="H441" s="101">
        <v>0</v>
      </c>
      <c r="I441" s="102">
        <v>645</v>
      </c>
      <c r="J441" s="102">
        <f>ROUND(I441*H441,2)</f>
        <v>0</v>
      </c>
      <c r="K441" s="99" t="s">
        <v>102</v>
      </c>
      <c r="L441" s="103"/>
      <c r="M441" s="104" t="s">
        <v>1</v>
      </c>
      <c r="N441" s="105" t="s">
        <v>36</v>
      </c>
      <c r="O441" s="106">
        <v>0</v>
      </c>
      <c r="P441" s="106">
        <f>O441*H441</f>
        <v>0</v>
      </c>
      <c r="Q441" s="106">
        <v>0</v>
      </c>
      <c r="R441" s="106">
        <f>Q441*H441</f>
        <v>0</v>
      </c>
      <c r="S441" s="106">
        <v>0</v>
      </c>
      <c r="T441" s="107">
        <f>S441*H441</f>
        <v>0</v>
      </c>
      <c r="AR441" s="108" t="s">
        <v>103</v>
      </c>
      <c r="AT441" s="108" t="s">
        <v>98</v>
      </c>
      <c r="AU441" s="108" t="s">
        <v>71</v>
      </c>
      <c r="AY441" s="10" t="s">
        <v>104</v>
      </c>
      <c r="BE441" s="109">
        <f>IF(N441="základní",J441,0)</f>
        <v>0</v>
      </c>
      <c r="BF441" s="109">
        <f>IF(N441="snížená",J441,0)</f>
        <v>0</v>
      </c>
      <c r="BG441" s="109">
        <f>IF(N441="zákl. přenesená",J441,0)</f>
        <v>0</v>
      </c>
      <c r="BH441" s="109">
        <f>IF(N441="sníž. přenesená",J441,0)</f>
        <v>0</v>
      </c>
      <c r="BI441" s="109">
        <f>IF(N441="nulová",J441,0)</f>
        <v>0</v>
      </c>
      <c r="BJ441" s="10" t="s">
        <v>76</v>
      </c>
      <c r="BK441" s="109">
        <f>ROUND(I441*H441,2)</f>
        <v>0</v>
      </c>
      <c r="BL441" s="10" t="s">
        <v>105</v>
      </c>
      <c r="BM441" s="108" t="s">
        <v>758</v>
      </c>
    </row>
    <row r="442" spans="2:65" s="1" customFormat="1" ht="29.25">
      <c r="B442" s="22"/>
      <c r="D442" s="110" t="s">
        <v>107</v>
      </c>
      <c r="F442" s="111" t="s">
        <v>757</v>
      </c>
      <c r="L442" s="22"/>
      <c r="M442" s="112"/>
      <c r="T442" s="46"/>
      <c r="AT442" s="10" t="s">
        <v>107</v>
      </c>
      <c r="AU442" s="10" t="s">
        <v>71</v>
      </c>
    </row>
    <row r="443" spans="2:65" s="1" customFormat="1" ht="49.15" customHeight="1">
      <c r="B443" s="22"/>
      <c r="C443" s="97" t="s">
        <v>759</v>
      </c>
      <c r="D443" s="97" t="s">
        <v>98</v>
      </c>
      <c r="E443" s="98" t="s">
        <v>760</v>
      </c>
      <c r="F443" s="99" t="s">
        <v>761</v>
      </c>
      <c r="G443" s="100" t="s">
        <v>101</v>
      </c>
      <c r="H443" s="101">
        <v>0</v>
      </c>
      <c r="I443" s="102">
        <v>814</v>
      </c>
      <c r="J443" s="102">
        <f>ROUND(I443*H443,2)</f>
        <v>0</v>
      </c>
      <c r="K443" s="99" t="s">
        <v>102</v>
      </c>
      <c r="L443" s="103"/>
      <c r="M443" s="104" t="s">
        <v>1</v>
      </c>
      <c r="N443" s="105" t="s">
        <v>36</v>
      </c>
      <c r="O443" s="106">
        <v>0</v>
      </c>
      <c r="P443" s="106">
        <f>O443*H443</f>
        <v>0</v>
      </c>
      <c r="Q443" s="106">
        <v>0</v>
      </c>
      <c r="R443" s="106">
        <f>Q443*H443</f>
        <v>0</v>
      </c>
      <c r="S443" s="106">
        <v>0</v>
      </c>
      <c r="T443" s="107">
        <f>S443*H443</f>
        <v>0</v>
      </c>
      <c r="AR443" s="108" t="s">
        <v>103</v>
      </c>
      <c r="AT443" s="108" t="s">
        <v>98</v>
      </c>
      <c r="AU443" s="108" t="s">
        <v>71</v>
      </c>
      <c r="AY443" s="10" t="s">
        <v>104</v>
      </c>
      <c r="BE443" s="109">
        <f>IF(N443="základní",J443,0)</f>
        <v>0</v>
      </c>
      <c r="BF443" s="109">
        <f>IF(N443="snížená",J443,0)</f>
        <v>0</v>
      </c>
      <c r="BG443" s="109">
        <f>IF(N443="zákl. přenesená",J443,0)</f>
        <v>0</v>
      </c>
      <c r="BH443" s="109">
        <f>IF(N443="sníž. přenesená",J443,0)</f>
        <v>0</v>
      </c>
      <c r="BI443" s="109">
        <f>IF(N443="nulová",J443,0)</f>
        <v>0</v>
      </c>
      <c r="BJ443" s="10" t="s">
        <v>76</v>
      </c>
      <c r="BK443" s="109">
        <f>ROUND(I443*H443,2)</f>
        <v>0</v>
      </c>
      <c r="BL443" s="10" t="s">
        <v>105</v>
      </c>
      <c r="BM443" s="108" t="s">
        <v>762</v>
      </c>
    </row>
    <row r="444" spans="2:65" s="1" customFormat="1" ht="29.25">
      <c r="B444" s="22"/>
      <c r="D444" s="110" t="s">
        <v>107</v>
      </c>
      <c r="F444" s="111" t="s">
        <v>761</v>
      </c>
      <c r="L444" s="22"/>
      <c r="M444" s="112"/>
      <c r="T444" s="46"/>
      <c r="AT444" s="10" t="s">
        <v>107</v>
      </c>
      <c r="AU444" s="10" t="s">
        <v>71</v>
      </c>
    </row>
    <row r="445" spans="2:65" s="1" customFormat="1" ht="49.15" customHeight="1">
      <c r="B445" s="22"/>
      <c r="C445" s="97" t="s">
        <v>763</v>
      </c>
      <c r="D445" s="97" t="s">
        <v>98</v>
      </c>
      <c r="E445" s="98" t="s">
        <v>764</v>
      </c>
      <c r="F445" s="99" t="s">
        <v>765</v>
      </c>
      <c r="G445" s="100" t="s">
        <v>101</v>
      </c>
      <c r="H445" s="101">
        <v>0</v>
      </c>
      <c r="I445" s="102">
        <v>567</v>
      </c>
      <c r="J445" s="102">
        <f>ROUND(I445*H445,2)</f>
        <v>0</v>
      </c>
      <c r="K445" s="99" t="s">
        <v>102</v>
      </c>
      <c r="L445" s="103"/>
      <c r="M445" s="104" t="s">
        <v>1</v>
      </c>
      <c r="N445" s="105" t="s">
        <v>36</v>
      </c>
      <c r="O445" s="106">
        <v>0</v>
      </c>
      <c r="P445" s="106">
        <f>O445*H445</f>
        <v>0</v>
      </c>
      <c r="Q445" s="106">
        <v>0</v>
      </c>
      <c r="R445" s="106">
        <f>Q445*H445</f>
        <v>0</v>
      </c>
      <c r="S445" s="106">
        <v>0</v>
      </c>
      <c r="T445" s="107">
        <f>S445*H445</f>
        <v>0</v>
      </c>
      <c r="AR445" s="108" t="s">
        <v>103</v>
      </c>
      <c r="AT445" s="108" t="s">
        <v>98</v>
      </c>
      <c r="AU445" s="108" t="s">
        <v>71</v>
      </c>
      <c r="AY445" s="10" t="s">
        <v>104</v>
      </c>
      <c r="BE445" s="109">
        <f>IF(N445="základní",J445,0)</f>
        <v>0</v>
      </c>
      <c r="BF445" s="109">
        <f>IF(N445="snížená",J445,0)</f>
        <v>0</v>
      </c>
      <c r="BG445" s="109">
        <f>IF(N445="zákl. přenesená",J445,0)</f>
        <v>0</v>
      </c>
      <c r="BH445" s="109">
        <f>IF(N445="sníž. přenesená",J445,0)</f>
        <v>0</v>
      </c>
      <c r="BI445" s="109">
        <f>IF(N445="nulová",J445,0)</f>
        <v>0</v>
      </c>
      <c r="BJ445" s="10" t="s">
        <v>76</v>
      </c>
      <c r="BK445" s="109">
        <f>ROUND(I445*H445,2)</f>
        <v>0</v>
      </c>
      <c r="BL445" s="10" t="s">
        <v>105</v>
      </c>
      <c r="BM445" s="108" t="s">
        <v>766</v>
      </c>
    </row>
    <row r="446" spans="2:65" s="1" customFormat="1" ht="29.25">
      <c r="B446" s="22"/>
      <c r="D446" s="110" t="s">
        <v>107</v>
      </c>
      <c r="F446" s="111" t="s">
        <v>765</v>
      </c>
      <c r="L446" s="22"/>
      <c r="M446" s="112"/>
      <c r="T446" s="46"/>
      <c r="AT446" s="10" t="s">
        <v>107</v>
      </c>
      <c r="AU446" s="10" t="s">
        <v>71</v>
      </c>
    </row>
    <row r="447" spans="2:65" s="1" customFormat="1" ht="49.15" customHeight="1">
      <c r="B447" s="22"/>
      <c r="C447" s="97" t="s">
        <v>767</v>
      </c>
      <c r="D447" s="97" t="s">
        <v>98</v>
      </c>
      <c r="E447" s="98" t="s">
        <v>768</v>
      </c>
      <c r="F447" s="99" t="s">
        <v>769</v>
      </c>
      <c r="G447" s="100" t="s">
        <v>101</v>
      </c>
      <c r="H447" s="101">
        <v>35</v>
      </c>
      <c r="I447" s="102">
        <v>567</v>
      </c>
      <c r="J447" s="102">
        <f>ROUND(I447*H447,2)</f>
        <v>19845</v>
      </c>
      <c r="K447" s="99" t="s">
        <v>102</v>
      </c>
      <c r="L447" s="103"/>
      <c r="M447" s="104" t="s">
        <v>1</v>
      </c>
      <c r="N447" s="105" t="s">
        <v>36</v>
      </c>
      <c r="O447" s="106">
        <v>0</v>
      </c>
      <c r="P447" s="106">
        <f>O447*H447</f>
        <v>0</v>
      </c>
      <c r="Q447" s="106">
        <v>0</v>
      </c>
      <c r="R447" s="106">
        <f>Q447*H447</f>
        <v>0</v>
      </c>
      <c r="S447" s="106">
        <v>0</v>
      </c>
      <c r="T447" s="107">
        <f>S447*H447</f>
        <v>0</v>
      </c>
      <c r="AR447" s="108" t="s">
        <v>103</v>
      </c>
      <c r="AT447" s="108" t="s">
        <v>98</v>
      </c>
      <c r="AU447" s="108" t="s">
        <v>71</v>
      </c>
      <c r="AY447" s="10" t="s">
        <v>104</v>
      </c>
      <c r="BE447" s="109">
        <f>IF(N447="základní",J447,0)</f>
        <v>19845</v>
      </c>
      <c r="BF447" s="109">
        <f>IF(N447="snížená",J447,0)</f>
        <v>0</v>
      </c>
      <c r="BG447" s="109">
        <f>IF(N447="zákl. přenesená",J447,0)</f>
        <v>0</v>
      </c>
      <c r="BH447" s="109">
        <f>IF(N447="sníž. přenesená",J447,0)</f>
        <v>0</v>
      </c>
      <c r="BI447" s="109">
        <f>IF(N447="nulová",J447,0)</f>
        <v>0</v>
      </c>
      <c r="BJ447" s="10" t="s">
        <v>76</v>
      </c>
      <c r="BK447" s="109">
        <f>ROUND(I447*H447,2)</f>
        <v>19845</v>
      </c>
      <c r="BL447" s="10" t="s">
        <v>105</v>
      </c>
      <c r="BM447" s="108" t="s">
        <v>770</v>
      </c>
    </row>
    <row r="448" spans="2:65" s="1" customFormat="1" ht="29.25">
      <c r="B448" s="22"/>
      <c r="D448" s="110" t="s">
        <v>107</v>
      </c>
      <c r="F448" s="111" t="s">
        <v>769</v>
      </c>
      <c r="L448" s="22"/>
      <c r="M448" s="112"/>
      <c r="T448" s="46"/>
      <c r="AT448" s="10" t="s">
        <v>107</v>
      </c>
      <c r="AU448" s="10" t="s">
        <v>71</v>
      </c>
    </row>
    <row r="449" spans="2:65" s="1" customFormat="1" ht="49.15" customHeight="1">
      <c r="B449" s="22"/>
      <c r="C449" s="97" t="s">
        <v>771</v>
      </c>
      <c r="D449" s="97" t="s">
        <v>98</v>
      </c>
      <c r="E449" s="98" t="s">
        <v>772</v>
      </c>
      <c r="F449" s="99" t="s">
        <v>773</v>
      </c>
      <c r="G449" s="100" t="s">
        <v>101</v>
      </c>
      <c r="H449" s="101">
        <v>0</v>
      </c>
      <c r="I449" s="102">
        <v>1180</v>
      </c>
      <c r="J449" s="102">
        <f>ROUND(I449*H449,2)</f>
        <v>0</v>
      </c>
      <c r="K449" s="99" t="s">
        <v>102</v>
      </c>
      <c r="L449" s="103"/>
      <c r="M449" s="104" t="s">
        <v>1</v>
      </c>
      <c r="N449" s="105" t="s">
        <v>36</v>
      </c>
      <c r="O449" s="106">
        <v>0</v>
      </c>
      <c r="P449" s="106">
        <f>O449*H449</f>
        <v>0</v>
      </c>
      <c r="Q449" s="106">
        <v>0</v>
      </c>
      <c r="R449" s="106">
        <f>Q449*H449</f>
        <v>0</v>
      </c>
      <c r="S449" s="106">
        <v>0</v>
      </c>
      <c r="T449" s="107">
        <f>S449*H449</f>
        <v>0</v>
      </c>
      <c r="AR449" s="108" t="s">
        <v>103</v>
      </c>
      <c r="AT449" s="108" t="s">
        <v>98</v>
      </c>
      <c r="AU449" s="108" t="s">
        <v>71</v>
      </c>
      <c r="AY449" s="10" t="s">
        <v>104</v>
      </c>
      <c r="BE449" s="109">
        <f>IF(N449="základní",J449,0)</f>
        <v>0</v>
      </c>
      <c r="BF449" s="109">
        <f>IF(N449="snížená",J449,0)</f>
        <v>0</v>
      </c>
      <c r="BG449" s="109">
        <f>IF(N449="zákl. přenesená",J449,0)</f>
        <v>0</v>
      </c>
      <c r="BH449" s="109">
        <f>IF(N449="sníž. přenesená",J449,0)</f>
        <v>0</v>
      </c>
      <c r="BI449" s="109">
        <f>IF(N449="nulová",J449,0)</f>
        <v>0</v>
      </c>
      <c r="BJ449" s="10" t="s">
        <v>76</v>
      </c>
      <c r="BK449" s="109">
        <f>ROUND(I449*H449,2)</f>
        <v>0</v>
      </c>
      <c r="BL449" s="10" t="s">
        <v>105</v>
      </c>
      <c r="BM449" s="108" t="s">
        <v>774</v>
      </c>
    </row>
    <row r="450" spans="2:65" s="1" customFormat="1" ht="29.25">
      <c r="B450" s="22"/>
      <c r="D450" s="110" t="s">
        <v>107</v>
      </c>
      <c r="F450" s="111" t="s">
        <v>773</v>
      </c>
      <c r="L450" s="22"/>
      <c r="M450" s="112"/>
      <c r="T450" s="46"/>
      <c r="AT450" s="10" t="s">
        <v>107</v>
      </c>
      <c r="AU450" s="10" t="s">
        <v>71</v>
      </c>
    </row>
    <row r="451" spans="2:65" s="1" customFormat="1" ht="49.15" customHeight="1">
      <c r="B451" s="22"/>
      <c r="C451" s="97" t="s">
        <v>775</v>
      </c>
      <c r="D451" s="97" t="s">
        <v>98</v>
      </c>
      <c r="E451" s="98" t="s">
        <v>776</v>
      </c>
      <c r="F451" s="99" t="s">
        <v>777</v>
      </c>
      <c r="G451" s="100" t="s">
        <v>101</v>
      </c>
      <c r="H451" s="101">
        <v>0</v>
      </c>
      <c r="I451" s="102">
        <v>1500</v>
      </c>
      <c r="J451" s="102">
        <f>ROUND(I451*H451,2)</f>
        <v>0</v>
      </c>
      <c r="K451" s="99" t="s">
        <v>102</v>
      </c>
      <c r="L451" s="103"/>
      <c r="M451" s="104" t="s">
        <v>1</v>
      </c>
      <c r="N451" s="105" t="s">
        <v>36</v>
      </c>
      <c r="O451" s="106">
        <v>0</v>
      </c>
      <c r="P451" s="106">
        <f>O451*H451</f>
        <v>0</v>
      </c>
      <c r="Q451" s="106">
        <v>0</v>
      </c>
      <c r="R451" s="106">
        <f>Q451*H451</f>
        <v>0</v>
      </c>
      <c r="S451" s="106">
        <v>0</v>
      </c>
      <c r="T451" s="107">
        <f>S451*H451</f>
        <v>0</v>
      </c>
      <c r="AR451" s="108" t="s">
        <v>103</v>
      </c>
      <c r="AT451" s="108" t="s">
        <v>98</v>
      </c>
      <c r="AU451" s="108" t="s">
        <v>71</v>
      </c>
      <c r="AY451" s="10" t="s">
        <v>104</v>
      </c>
      <c r="BE451" s="109">
        <f>IF(N451="základní",J451,0)</f>
        <v>0</v>
      </c>
      <c r="BF451" s="109">
        <f>IF(N451="snížená",J451,0)</f>
        <v>0</v>
      </c>
      <c r="BG451" s="109">
        <f>IF(N451="zákl. přenesená",J451,0)</f>
        <v>0</v>
      </c>
      <c r="BH451" s="109">
        <f>IF(N451="sníž. přenesená",J451,0)</f>
        <v>0</v>
      </c>
      <c r="BI451" s="109">
        <f>IF(N451="nulová",J451,0)</f>
        <v>0</v>
      </c>
      <c r="BJ451" s="10" t="s">
        <v>76</v>
      </c>
      <c r="BK451" s="109">
        <f>ROUND(I451*H451,2)</f>
        <v>0</v>
      </c>
      <c r="BL451" s="10" t="s">
        <v>105</v>
      </c>
      <c r="BM451" s="108" t="s">
        <v>778</v>
      </c>
    </row>
    <row r="452" spans="2:65" s="1" customFormat="1" ht="29.25">
      <c r="B452" s="22"/>
      <c r="D452" s="110" t="s">
        <v>107</v>
      </c>
      <c r="F452" s="111" t="s">
        <v>777</v>
      </c>
      <c r="L452" s="22"/>
      <c r="M452" s="112"/>
      <c r="T452" s="46"/>
      <c r="AT452" s="10" t="s">
        <v>107</v>
      </c>
      <c r="AU452" s="10" t="s">
        <v>71</v>
      </c>
    </row>
    <row r="453" spans="2:65" s="1" customFormat="1" ht="49.15" customHeight="1">
      <c r="B453" s="22"/>
      <c r="C453" s="97" t="s">
        <v>779</v>
      </c>
      <c r="D453" s="97" t="s">
        <v>98</v>
      </c>
      <c r="E453" s="98" t="s">
        <v>780</v>
      </c>
      <c r="F453" s="99" t="s">
        <v>781</v>
      </c>
      <c r="G453" s="100" t="s">
        <v>101</v>
      </c>
      <c r="H453" s="101">
        <v>0</v>
      </c>
      <c r="I453" s="102">
        <v>582</v>
      </c>
      <c r="J453" s="102">
        <f>ROUND(I453*H453,2)</f>
        <v>0</v>
      </c>
      <c r="K453" s="99" t="s">
        <v>102</v>
      </c>
      <c r="L453" s="103"/>
      <c r="M453" s="104" t="s">
        <v>1</v>
      </c>
      <c r="N453" s="105" t="s">
        <v>36</v>
      </c>
      <c r="O453" s="106">
        <v>0</v>
      </c>
      <c r="P453" s="106">
        <f>O453*H453</f>
        <v>0</v>
      </c>
      <c r="Q453" s="106">
        <v>0</v>
      </c>
      <c r="R453" s="106">
        <f>Q453*H453</f>
        <v>0</v>
      </c>
      <c r="S453" s="106">
        <v>0</v>
      </c>
      <c r="T453" s="107">
        <f>S453*H453</f>
        <v>0</v>
      </c>
      <c r="AR453" s="108" t="s">
        <v>103</v>
      </c>
      <c r="AT453" s="108" t="s">
        <v>98</v>
      </c>
      <c r="AU453" s="108" t="s">
        <v>71</v>
      </c>
      <c r="AY453" s="10" t="s">
        <v>104</v>
      </c>
      <c r="BE453" s="109">
        <f>IF(N453="základní",J453,0)</f>
        <v>0</v>
      </c>
      <c r="BF453" s="109">
        <f>IF(N453="snížená",J453,0)</f>
        <v>0</v>
      </c>
      <c r="BG453" s="109">
        <f>IF(N453="zákl. přenesená",J453,0)</f>
        <v>0</v>
      </c>
      <c r="BH453" s="109">
        <f>IF(N453="sníž. přenesená",J453,0)</f>
        <v>0</v>
      </c>
      <c r="BI453" s="109">
        <f>IF(N453="nulová",J453,0)</f>
        <v>0</v>
      </c>
      <c r="BJ453" s="10" t="s">
        <v>76</v>
      </c>
      <c r="BK453" s="109">
        <f>ROUND(I453*H453,2)</f>
        <v>0</v>
      </c>
      <c r="BL453" s="10" t="s">
        <v>105</v>
      </c>
      <c r="BM453" s="108" t="s">
        <v>782</v>
      </c>
    </row>
    <row r="454" spans="2:65" s="1" customFormat="1" ht="29.25">
      <c r="B454" s="22"/>
      <c r="D454" s="110" t="s">
        <v>107</v>
      </c>
      <c r="F454" s="111" t="s">
        <v>781</v>
      </c>
      <c r="L454" s="22"/>
      <c r="M454" s="112"/>
      <c r="T454" s="46"/>
      <c r="AT454" s="10" t="s">
        <v>107</v>
      </c>
      <c r="AU454" s="10" t="s">
        <v>71</v>
      </c>
    </row>
    <row r="455" spans="2:65" s="1" customFormat="1" ht="49.15" customHeight="1">
      <c r="B455" s="22"/>
      <c r="C455" s="97" t="s">
        <v>783</v>
      </c>
      <c r="D455" s="97" t="s">
        <v>98</v>
      </c>
      <c r="E455" s="98" t="s">
        <v>784</v>
      </c>
      <c r="F455" s="99" t="s">
        <v>785</v>
      </c>
      <c r="G455" s="100" t="s">
        <v>101</v>
      </c>
      <c r="H455" s="101">
        <v>0</v>
      </c>
      <c r="I455" s="102">
        <v>1030</v>
      </c>
      <c r="J455" s="102">
        <f>ROUND(I455*H455,2)</f>
        <v>0</v>
      </c>
      <c r="K455" s="99" t="s">
        <v>102</v>
      </c>
      <c r="L455" s="103"/>
      <c r="M455" s="104" t="s">
        <v>1</v>
      </c>
      <c r="N455" s="105" t="s">
        <v>36</v>
      </c>
      <c r="O455" s="106">
        <v>0</v>
      </c>
      <c r="P455" s="106">
        <f>O455*H455</f>
        <v>0</v>
      </c>
      <c r="Q455" s="106">
        <v>0</v>
      </c>
      <c r="R455" s="106">
        <f>Q455*H455</f>
        <v>0</v>
      </c>
      <c r="S455" s="106">
        <v>0</v>
      </c>
      <c r="T455" s="107">
        <f>S455*H455</f>
        <v>0</v>
      </c>
      <c r="AR455" s="108" t="s">
        <v>103</v>
      </c>
      <c r="AT455" s="108" t="s">
        <v>98</v>
      </c>
      <c r="AU455" s="108" t="s">
        <v>71</v>
      </c>
      <c r="AY455" s="10" t="s">
        <v>104</v>
      </c>
      <c r="BE455" s="109">
        <f>IF(N455="základní",J455,0)</f>
        <v>0</v>
      </c>
      <c r="BF455" s="109">
        <f>IF(N455="snížená",J455,0)</f>
        <v>0</v>
      </c>
      <c r="BG455" s="109">
        <f>IF(N455="zákl. přenesená",J455,0)</f>
        <v>0</v>
      </c>
      <c r="BH455" s="109">
        <f>IF(N455="sníž. přenesená",J455,0)</f>
        <v>0</v>
      </c>
      <c r="BI455" s="109">
        <f>IF(N455="nulová",J455,0)</f>
        <v>0</v>
      </c>
      <c r="BJ455" s="10" t="s">
        <v>76</v>
      </c>
      <c r="BK455" s="109">
        <f>ROUND(I455*H455,2)</f>
        <v>0</v>
      </c>
      <c r="BL455" s="10" t="s">
        <v>105</v>
      </c>
      <c r="BM455" s="108" t="s">
        <v>786</v>
      </c>
    </row>
    <row r="456" spans="2:65" s="1" customFormat="1" ht="29.25">
      <c r="B456" s="22"/>
      <c r="D456" s="110" t="s">
        <v>107</v>
      </c>
      <c r="F456" s="111" t="s">
        <v>785</v>
      </c>
      <c r="L456" s="22"/>
      <c r="M456" s="112"/>
      <c r="T456" s="46"/>
      <c r="AT456" s="10" t="s">
        <v>107</v>
      </c>
      <c r="AU456" s="10" t="s">
        <v>71</v>
      </c>
    </row>
    <row r="457" spans="2:65" s="1" customFormat="1" ht="44.25" customHeight="1">
      <c r="B457" s="22"/>
      <c r="C457" s="97" t="s">
        <v>787</v>
      </c>
      <c r="D457" s="97" t="s">
        <v>98</v>
      </c>
      <c r="E457" s="98" t="s">
        <v>788</v>
      </c>
      <c r="F457" s="99" t="s">
        <v>789</v>
      </c>
      <c r="G457" s="100" t="s">
        <v>101</v>
      </c>
      <c r="H457" s="101">
        <v>38</v>
      </c>
      <c r="I457" s="102">
        <v>1500</v>
      </c>
      <c r="J457" s="102">
        <f>ROUND(I457*H457,2)</f>
        <v>57000</v>
      </c>
      <c r="K457" s="99" t="s">
        <v>102</v>
      </c>
      <c r="L457" s="103"/>
      <c r="M457" s="104" t="s">
        <v>1</v>
      </c>
      <c r="N457" s="105" t="s">
        <v>36</v>
      </c>
      <c r="O457" s="106">
        <v>0</v>
      </c>
      <c r="P457" s="106">
        <f>O457*H457</f>
        <v>0</v>
      </c>
      <c r="Q457" s="106">
        <v>0</v>
      </c>
      <c r="R457" s="106">
        <f>Q457*H457</f>
        <v>0</v>
      </c>
      <c r="S457" s="106">
        <v>0</v>
      </c>
      <c r="T457" s="107">
        <f>S457*H457</f>
        <v>0</v>
      </c>
      <c r="AR457" s="108" t="s">
        <v>103</v>
      </c>
      <c r="AT457" s="108" t="s">
        <v>98</v>
      </c>
      <c r="AU457" s="108" t="s">
        <v>71</v>
      </c>
      <c r="AY457" s="10" t="s">
        <v>104</v>
      </c>
      <c r="BE457" s="109">
        <f>IF(N457="základní",J457,0)</f>
        <v>57000</v>
      </c>
      <c r="BF457" s="109">
        <f>IF(N457="snížená",J457,0)</f>
        <v>0</v>
      </c>
      <c r="BG457" s="109">
        <f>IF(N457="zákl. přenesená",J457,0)</f>
        <v>0</v>
      </c>
      <c r="BH457" s="109">
        <f>IF(N457="sníž. přenesená",J457,0)</f>
        <v>0</v>
      </c>
      <c r="BI457" s="109">
        <f>IF(N457="nulová",J457,0)</f>
        <v>0</v>
      </c>
      <c r="BJ457" s="10" t="s">
        <v>76</v>
      </c>
      <c r="BK457" s="109">
        <f>ROUND(I457*H457,2)</f>
        <v>57000</v>
      </c>
      <c r="BL457" s="10" t="s">
        <v>105</v>
      </c>
      <c r="BM457" s="108" t="s">
        <v>790</v>
      </c>
    </row>
    <row r="458" spans="2:65" s="1" customFormat="1" ht="29.25">
      <c r="B458" s="22"/>
      <c r="D458" s="110" t="s">
        <v>107</v>
      </c>
      <c r="F458" s="111" t="s">
        <v>789</v>
      </c>
      <c r="L458" s="22"/>
      <c r="M458" s="112"/>
      <c r="T458" s="46"/>
      <c r="AT458" s="10" t="s">
        <v>107</v>
      </c>
      <c r="AU458" s="10" t="s">
        <v>71</v>
      </c>
    </row>
    <row r="459" spans="2:65" s="1" customFormat="1" ht="49.15" customHeight="1">
      <c r="B459" s="22"/>
      <c r="C459" s="97" t="s">
        <v>791</v>
      </c>
      <c r="D459" s="97" t="s">
        <v>98</v>
      </c>
      <c r="E459" s="98" t="s">
        <v>792</v>
      </c>
      <c r="F459" s="99" t="s">
        <v>793</v>
      </c>
      <c r="G459" s="100" t="s">
        <v>101</v>
      </c>
      <c r="H459" s="101">
        <v>0</v>
      </c>
      <c r="I459" s="102">
        <v>925</v>
      </c>
      <c r="J459" s="102">
        <f>ROUND(I459*H459,2)</f>
        <v>0</v>
      </c>
      <c r="K459" s="99" t="s">
        <v>102</v>
      </c>
      <c r="L459" s="103"/>
      <c r="M459" s="104" t="s">
        <v>1</v>
      </c>
      <c r="N459" s="105" t="s">
        <v>36</v>
      </c>
      <c r="O459" s="106">
        <v>0</v>
      </c>
      <c r="P459" s="106">
        <f>O459*H459</f>
        <v>0</v>
      </c>
      <c r="Q459" s="106">
        <v>0</v>
      </c>
      <c r="R459" s="106">
        <f>Q459*H459</f>
        <v>0</v>
      </c>
      <c r="S459" s="106">
        <v>0</v>
      </c>
      <c r="T459" s="107">
        <f>S459*H459</f>
        <v>0</v>
      </c>
      <c r="AR459" s="108" t="s">
        <v>103</v>
      </c>
      <c r="AT459" s="108" t="s">
        <v>98</v>
      </c>
      <c r="AU459" s="108" t="s">
        <v>71</v>
      </c>
      <c r="AY459" s="10" t="s">
        <v>104</v>
      </c>
      <c r="BE459" s="109">
        <f>IF(N459="základní",J459,0)</f>
        <v>0</v>
      </c>
      <c r="BF459" s="109">
        <f>IF(N459="snížená",J459,0)</f>
        <v>0</v>
      </c>
      <c r="BG459" s="109">
        <f>IF(N459="zákl. přenesená",J459,0)</f>
        <v>0</v>
      </c>
      <c r="BH459" s="109">
        <f>IF(N459="sníž. přenesená",J459,0)</f>
        <v>0</v>
      </c>
      <c r="BI459" s="109">
        <f>IF(N459="nulová",J459,0)</f>
        <v>0</v>
      </c>
      <c r="BJ459" s="10" t="s">
        <v>76</v>
      </c>
      <c r="BK459" s="109">
        <f>ROUND(I459*H459,2)</f>
        <v>0</v>
      </c>
      <c r="BL459" s="10" t="s">
        <v>105</v>
      </c>
      <c r="BM459" s="108" t="s">
        <v>794</v>
      </c>
    </row>
    <row r="460" spans="2:65" s="1" customFormat="1" ht="29.25">
      <c r="B460" s="22"/>
      <c r="D460" s="110" t="s">
        <v>107</v>
      </c>
      <c r="F460" s="111" t="s">
        <v>793</v>
      </c>
      <c r="L460" s="22"/>
      <c r="M460" s="112"/>
      <c r="T460" s="46"/>
      <c r="AT460" s="10" t="s">
        <v>107</v>
      </c>
      <c r="AU460" s="10" t="s">
        <v>71</v>
      </c>
    </row>
    <row r="461" spans="2:65" s="1" customFormat="1" ht="49.15" customHeight="1">
      <c r="B461" s="22"/>
      <c r="C461" s="97" t="s">
        <v>795</v>
      </c>
      <c r="D461" s="97" t="s">
        <v>98</v>
      </c>
      <c r="E461" s="98" t="s">
        <v>796</v>
      </c>
      <c r="F461" s="99" t="s">
        <v>797</v>
      </c>
      <c r="G461" s="100" t="s">
        <v>101</v>
      </c>
      <c r="H461" s="101">
        <v>0</v>
      </c>
      <c r="I461" s="102">
        <v>1630</v>
      </c>
      <c r="J461" s="102">
        <f>ROUND(I461*H461,2)</f>
        <v>0</v>
      </c>
      <c r="K461" s="99" t="s">
        <v>102</v>
      </c>
      <c r="L461" s="103"/>
      <c r="M461" s="104" t="s">
        <v>1</v>
      </c>
      <c r="N461" s="105" t="s">
        <v>36</v>
      </c>
      <c r="O461" s="106">
        <v>0</v>
      </c>
      <c r="P461" s="106">
        <f>O461*H461</f>
        <v>0</v>
      </c>
      <c r="Q461" s="106">
        <v>0</v>
      </c>
      <c r="R461" s="106">
        <f>Q461*H461</f>
        <v>0</v>
      </c>
      <c r="S461" s="106">
        <v>0</v>
      </c>
      <c r="T461" s="107">
        <f>S461*H461</f>
        <v>0</v>
      </c>
      <c r="AR461" s="108" t="s">
        <v>103</v>
      </c>
      <c r="AT461" s="108" t="s">
        <v>98</v>
      </c>
      <c r="AU461" s="108" t="s">
        <v>71</v>
      </c>
      <c r="AY461" s="10" t="s">
        <v>104</v>
      </c>
      <c r="BE461" s="109">
        <f>IF(N461="základní",J461,0)</f>
        <v>0</v>
      </c>
      <c r="BF461" s="109">
        <f>IF(N461="snížená",J461,0)</f>
        <v>0</v>
      </c>
      <c r="BG461" s="109">
        <f>IF(N461="zákl. přenesená",J461,0)</f>
        <v>0</v>
      </c>
      <c r="BH461" s="109">
        <f>IF(N461="sníž. přenesená",J461,0)</f>
        <v>0</v>
      </c>
      <c r="BI461" s="109">
        <f>IF(N461="nulová",J461,0)</f>
        <v>0</v>
      </c>
      <c r="BJ461" s="10" t="s">
        <v>76</v>
      </c>
      <c r="BK461" s="109">
        <f>ROUND(I461*H461,2)</f>
        <v>0</v>
      </c>
      <c r="BL461" s="10" t="s">
        <v>105</v>
      </c>
      <c r="BM461" s="108" t="s">
        <v>798</v>
      </c>
    </row>
    <row r="462" spans="2:65" s="1" customFormat="1" ht="29.25">
      <c r="B462" s="22"/>
      <c r="D462" s="110" t="s">
        <v>107</v>
      </c>
      <c r="F462" s="111" t="s">
        <v>797</v>
      </c>
      <c r="L462" s="22"/>
      <c r="M462" s="112"/>
      <c r="T462" s="46"/>
      <c r="AT462" s="10" t="s">
        <v>107</v>
      </c>
      <c r="AU462" s="10" t="s">
        <v>71</v>
      </c>
    </row>
    <row r="463" spans="2:65" s="1" customFormat="1" ht="44.25" customHeight="1">
      <c r="B463" s="22"/>
      <c r="C463" s="97" t="s">
        <v>799</v>
      </c>
      <c r="D463" s="97" t="s">
        <v>98</v>
      </c>
      <c r="E463" s="98" t="s">
        <v>800</v>
      </c>
      <c r="F463" s="99" t="s">
        <v>801</v>
      </c>
      <c r="G463" s="100" t="s">
        <v>101</v>
      </c>
      <c r="H463" s="101">
        <v>0</v>
      </c>
      <c r="I463" s="102">
        <v>1710</v>
      </c>
      <c r="J463" s="102">
        <f>ROUND(I463*H463,2)</f>
        <v>0</v>
      </c>
      <c r="K463" s="99" t="s">
        <v>102</v>
      </c>
      <c r="L463" s="103"/>
      <c r="M463" s="104" t="s">
        <v>1</v>
      </c>
      <c r="N463" s="105" t="s">
        <v>36</v>
      </c>
      <c r="O463" s="106">
        <v>0</v>
      </c>
      <c r="P463" s="106">
        <f>O463*H463</f>
        <v>0</v>
      </c>
      <c r="Q463" s="106">
        <v>0</v>
      </c>
      <c r="R463" s="106">
        <f>Q463*H463</f>
        <v>0</v>
      </c>
      <c r="S463" s="106">
        <v>0</v>
      </c>
      <c r="T463" s="107">
        <f>S463*H463</f>
        <v>0</v>
      </c>
      <c r="AR463" s="108" t="s">
        <v>103</v>
      </c>
      <c r="AT463" s="108" t="s">
        <v>98</v>
      </c>
      <c r="AU463" s="108" t="s">
        <v>71</v>
      </c>
      <c r="AY463" s="10" t="s">
        <v>104</v>
      </c>
      <c r="BE463" s="109">
        <f>IF(N463="základní",J463,0)</f>
        <v>0</v>
      </c>
      <c r="BF463" s="109">
        <f>IF(N463="snížená",J463,0)</f>
        <v>0</v>
      </c>
      <c r="BG463" s="109">
        <f>IF(N463="zákl. přenesená",J463,0)</f>
        <v>0</v>
      </c>
      <c r="BH463" s="109">
        <f>IF(N463="sníž. přenesená",J463,0)</f>
        <v>0</v>
      </c>
      <c r="BI463" s="109">
        <f>IF(N463="nulová",J463,0)</f>
        <v>0</v>
      </c>
      <c r="BJ463" s="10" t="s">
        <v>76</v>
      </c>
      <c r="BK463" s="109">
        <f>ROUND(I463*H463,2)</f>
        <v>0</v>
      </c>
      <c r="BL463" s="10" t="s">
        <v>105</v>
      </c>
      <c r="BM463" s="108" t="s">
        <v>802</v>
      </c>
    </row>
    <row r="464" spans="2:65" s="1" customFormat="1" ht="29.25">
      <c r="B464" s="22"/>
      <c r="D464" s="110" t="s">
        <v>107</v>
      </c>
      <c r="F464" s="111" t="s">
        <v>801</v>
      </c>
      <c r="L464" s="22"/>
      <c r="M464" s="112"/>
      <c r="T464" s="46"/>
      <c r="AT464" s="10" t="s">
        <v>107</v>
      </c>
      <c r="AU464" s="10" t="s">
        <v>71</v>
      </c>
    </row>
    <row r="465" spans="2:65" s="1" customFormat="1" ht="44.25" customHeight="1">
      <c r="B465" s="22"/>
      <c r="C465" s="97" t="s">
        <v>803</v>
      </c>
      <c r="D465" s="97" t="s">
        <v>98</v>
      </c>
      <c r="E465" s="98" t="s">
        <v>804</v>
      </c>
      <c r="F465" s="99" t="s">
        <v>805</v>
      </c>
      <c r="G465" s="100" t="s">
        <v>101</v>
      </c>
      <c r="H465" s="101">
        <v>0</v>
      </c>
      <c r="I465" s="102">
        <v>2230</v>
      </c>
      <c r="J465" s="102">
        <f>ROUND(I465*H465,2)</f>
        <v>0</v>
      </c>
      <c r="K465" s="99" t="s">
        <v>102</v>
      </c>
      <c r="L465" s="103"/>
      <c r="M465" s="104" t="s">
        <v>1</v>
      </c>
      <c r="N465" s="105" t="s">
        <v>36</v>
      </c>
      <c r="O465" s="106">
        <v>0</v>
      </c>
      <c r="P465" s="106">
        <f>O465*H465</f>
        <v>0</v>
      </c>
      <c r="Q465" s="106">
        <v>0</v>
      </c>
      <c r="R465" s="106">
        <f>Q465*H465</f>
        <v>0</v>
      </c>
      <c r="S465" s="106">
        <v>0</v>
      </c>
      <c r="T465" s="107">
        <f>S465*H465</f>
        <v>0</v>
      </c>
      <c r="AR465" s="108" t="s">
        <v>103</v>
      </c>
      <c r="AT465" s="108" t="s">
        <v>98</v>
      </c>
      <c r="AU465" s="108" t="s">
        <v>71</v>
      </c>
      <c r="AY465" s="10" t="s">
        <v>104</v>
      </c>
      <c r="BE465" s="109">
        <f>IF(N465="základní",J465,0)</f>
        <v>0</v>
      </c>
      <c r="BF465" s="109">
        <f>IF(N465="snížená",J465,0)</f>
        <v>0</v>
      </c>
      <c r="BG465" s="109">
        <f>IF(N465="zákl. přenesená",J465,0)</f>
        <v>0</v>
      </c>
      <c r="BH465" s="109">
        <f>IF(N465="sníž. přenesená",J465,0)</f>
        <v>0</v>
      </c>
      <c r="BI465" s="109">
        <f>IF(N465="nulová",J465,0)</f>
        <v>0</v>
      </c>
      <c r="BJ465" s="10" t="s">
        <v>76</v>
      </c>
      <c r="BK465" s="109">
        <f>ROUND(I465*H465,2)</f>
        <v>0</v>
      </c>
      <c r="BL465" s="10" t="s">
        <v>105</v>
      </c>
      <c r="BM465" s="108" t="s">
        <v>806</v>
      </c>
    </row>
    <row r="466" spans="2:65" s="1" customFormat="1" ht="29.25">
      <c r="B466" s="22"/>
      <c r="D466" s="110" t="s">
        <v>107</v>
      </c>
      <c r="F466" s="111" t="s">
        <v>805</v>
      </c>
      <c r="L466" s="22"/>
      <c r="M466" s="112"/>
      <c r="T466" s="46"/>
      <c r="AT466" s="10" t="s">
        <v>107</v>
      </c>
      <c r="AU466" s="10" t="s">
        <v>71</v>
      </c>
    </row>
    <row r="467" spans="2:65" s="1" customFormat="1" ht="24.2" customHeight="1">
      <c r="B467" s="22"/>
      <c r="C467" s="97" t="s">
        <v>807</v>
      </c>
      <c r="D467" s="97" t="s">
        <v>98</v>
      </c>
      <c r="E467" s="98" t="s">
        <v>808</v>
      </c>
      <c r="F467" s="99" t="s">
        <v>809</v>
      </c>
      <c r="G467" s="100" t="s">
        <v>101</v>
      </c>
      <c r="H467" s="101">
        <v>0</v>
      </c>
      <c r="I467" s="102">
        <v>151</v>
      </c>
      <c r="J467" s="102">
        <f>ROUND(I467*H467,2)</f>
        <v>0</v>
      </c>
      <c r="K467" s="99" t="s">
        <v>102</v>
      </c>
      <c r="L467" s="103"/>
      <c r="M467" s="104" t="s">
        <v>1</v>
      </c>
      <c r="N467" s="105" t="s">
        <v>36</v>
      </c>
      <c r="O467" s="106">
        <v>0</v>
      </c>
      <c r="P467" s="106">
        <f>O467*H467</f>
        <v>0</v>
      </c>
      <c r="Q467" s="106">
        <v>0</v>
      </c>
      <c r="R467" s="106">
        <f>Q467*H467</f>
        <v>0</v>
      </c>
      <c r="S467" s="106">
        <v>0</v>
      </c>
      <c r="T467" s="107">
        <f>S467*H467</f>
        <v>0</v>
      </c>
      <c r="AR467" s="108" t="s">
        <v>103</v>
      </c>
      <c r="AT467" s="108" t="s">
        <v>98</v>
      </c>
      <c r="AU467" s="108" t="s">
        <v>71</v>
      </c>
      <c r="AY467" s="10" t="s">
        <v>104</v>
      </c>
      <c r="BE467" s="109">
        <f>IF(N467="základní",J467,0)</f>
        <v>0</v>
      </c>
      <c r="BF467" s="109">
        <f>IF(N467="snížená",J467,0)</f>
        <v>0</v>
      </c>
      <c r="BG467" s="109">
        <f>IF(N467="zákl. přenesená",J467,0)</f>
        <v>0</v>
      </c>
      <c r="BH467" s="109">
        <f>IF(N467="sníž. přenesená",J467,0)</f>
        <v>0</v>
      </c>
      <c r="BI467" s="109">
        <f>IF(N467="nulová",J467,0)</f>
        <v>0</v>
      </c>
      <c r="BJ467" s="10" t="s">
        <v>76</v>
      </c>
      <c r="BK467" s="109">
        <f>ROUND(I467*H467,2)</f>
        <v>0</v>
      </c>
      <c r="BL467" s="10" t="s">
        <v>105</v>
      </c>
      <c r="BM467" s="108" t="s">
        <v>810</v>
      </c>
    </row>
    <row r="468" spans="2:65" s="1" customFormat="1" ht="19.5">
      <c r="B468" s="22"/>
      <c r="D468" s="110" t="s">
        <v>107</v>
      </c>
      <c r="F468" s="111" t="s">
        <v>809</v>
      </c>
      <c r="L468" s="22"/>
      <c r="M468" s="112"/>
      <c r="T468" s="46"/>
      <c r="AT468" s="10" t="s">
        <v>107</v>
      </c>
      <c r="AU468" s="10" t="s">
        <v>71</v>
      </c>
    </row>
    <row r="469" spans="2:65" s="1" customFormat="1" ht="24.2" customHeight="1">
      <c r="B469" s="22"/>
      <c r="C469" s="97" t="s">
        <v>811</v>
      </c>
      <c r="D469" s="97" t="s">
        <v>98</v>
      </c>
      <c r="E469" s="98" t="s">
        <v>812</v>
      </c>
      <c r="F469" s="99" t="s">
        <v>813</v>
      </c>
      <c r="G469" s="100" t="s">
        <v>101</v>
      </c>
      <c r="H469" s="101">
        <v>0</v>
      </c>
      <c r="I469" s="102">
        <v>193</v>
      </c>
      <c r="J469" s="102">
        <f>ROUND(I469*H469,2)</f>
        <v>0</v>
      </c>
      <c r="K469" s="99" t="s">
        <v>102</v>
      </c>
      <c r="L469" s="103"/>
      <c r="M469" s="104" t="s">
        <v>1</v>
      </c>
      <c r="N469" s="105" t="s">
        <v>36</v>
      </c>
      <c r="O469" s="106">
        <v>0</v>
      </c>
      <c r="P469" s="106">
        <f>O469*H469</f>
        <v>0</v>
      </c>
      <c r="Q469" s="106">
        <v>0</v>
      </c>
      <c r="R469" s="106">
        <f>Q469*H469</f>
        <v>0</v>
      </c>
      <c r="S469" s="106">
        <v>0</v>
      </c>
      <c r="T469" s="107">
        <f>S469*H469</f>
        <v>0</v>
      </c>
      <c r="AR469" s="108" t="s">
        <v>103</v>
      </c>
      <c r="AT469" s="108" t="s">
        <v>98</v>
      </c>
      <c r="AU469" s="108" t="s">
        <v>71</v>
      </c>
      <c r="AY469" s="10" t="s">
        <v>104</v>
      </c>
      <c r="BE469" s="109">
        <f>IF(N469="základní",J469,0)</f>
        <v>0</v>
      </c>
      <c r="BF469" s="109">
        <f>IF(N469="snížená",J469,0)</f>
        <v>0</v>
      </c>
      <c r="BG469" s="109">
        <f>IF(N469="zákl. přenesená",J469,0)</f>
        <v>0</v>
      </c>
      <c r="BH469" s="109">
        <f>IF(N469="sníž. přenesená",J469,0)</f>
        <v>0</v>
      </c>
      <c r="BI469" s="109">
        <f>IF(N469="nulová",J469,0)</f>
        <v>0</v>
      </c>
      <c r="BJ469" s="10" t="s">
        <v>76</v>
      </c>
      <c r="BK469" s="109">
        <f>ROUND(I469*H469,2)</f>
        <v>0</v>
      </c>
      <c r="BL469" s="10" t="s">
        <v>105</v>
      </c>
      <c r="BM469" s="108" t="s">
        <v>814</v>
      </c>
    </row>
    <row r="470" spans="2:65" s="1" customFormat="1" ht="19.5">
      <c r="B470" s="22"/>
      <c r="D470" s="110" t="s">
        <v>107</v>
      </c>
      <c r="F470" s="111" t="s">
        <v>813</v>
      </c>
      <c r="L470" s="22"/>
      <c r="M470" s="112"/>
      <c r="T470" s="46"/>
      <c r="AT470" s="10" t="s">
        <v>107</v>
      </c>
      <c r="AU470" s="10" t="s">
        <v>71</v>
      </c>
    </row>
    <row r="471" spans="2:65" s="1" customFormat="1" ht="24.2" customHeight="1">
      <c r="B471" s="22"/>
      <c r="C471" s="97" t="s">
        <v>815</v>
      </c>
      <c r="D471" s="97" t="s">
        <v>98</v>
      </c>
      <c r="E471" s="98" t="s">
        <v>816</v>
      </c>
      <c r="F471" s="99" t="s">
        <v>817</v>
      </c>
      <c r="G471" s="100" t="s">
        <v>101</v>
      </c>
      <c r="H471" s="101">
        <v>0</v>
      </c>
      <c r="I471" s="102">
        <v>239</v>
      </c>
      <c r="J471" s="102">
        <f>ROUND(I471*H471,2)</f>
        <v>0</v>
      </c>
      <c r="K471" s="99" t="s">
        <v>102</v>
      </c>
      <c r="L471" s="103"/>
      <c r="M471" s="104" t="s">
        <v>1</v>
      </c>
      <c r="N471" s="105" t="s">
        <v>36</v>
      </c>
      <c r="O471" s="106">
        <v>0</v>
      </c>
      <c r="P471" s="106">
        <f>O471*H471</f>
        <v>0</v>
      </c>
      <c r="Q471" s="106">
        <v>0</v>
      </c>
      <c r="R471" s="106">
        <f>Q471*H471</f>
        <v>0</v>
      </c>
      <c r="S471" s="106">
        <v>0</v>
      </c>
      <c r="T471" s="107">
        <f>S471*H471</f>
        <v>0</v>
      </c>
      <c r="AR471" s="108" t="s">
        <v>103</v>
      </c>
      <c r="AT471" s="108" t="s">
        <v>98</v>
      </c>
      <c r="AU471" s="108" t="s">
        <v>71</v>
      </c>
      <c r="AY471" s="10" t="s">
        <v>104</v>
      </c>
      <c r="BE471" s="109">
        <f>IF(N471="základní",J471,0)</f>
        <v>0</v>
      </c>
      <c r="BF471" s="109">
        <f>IF(N471="snížená",J471,0)</f>
        <v>0</v>
      </c>
      <c r="BG471" s="109">
        <f>IF(N471="zákl. přenesená",J471,0)</f>
        <v>0</v>
      </c>
      <c r="BH471" s="109">
        <f>IF(N471="sníž. přenesená",J471,0)</f>
        <v>0</v>
      </c>
      <c r="BI471" s="109">
        <f>IF(N471="nulová",J471,0)</f>
        <v>0</v>
      </c>
      <c r="BJ471" s="10" t="s">
        <v>76</v>
      </c>
      <c r="BK471" s="109">
        <f>ROUND(I471*H471,2)</f>
        <v>0</v>
      </c>
      <c r="BL471" s="10" t="s">
        <v>105</v>
      </c>
      <c r="BM471" s="108" t="s">
        <v>818</v>
      </c>
    </row>
    <row r="472" spans="2:65" s="1" customFormat="1" ht="19.5">
      <c r="B472" s="22"/>
      <c r="D472" s="110" t="s">
        <v>107</v>
      </c>
      <c r="F472" s="111" t="s">
        <v>817</v>
      </c>
      <c r="L472" s="22"/>
      <c r="M472" s="112"/>
      <c r="T472" s="46"/>
      <c r="AT472" s="10" t="s">
        <v>107</v>
      </c>
      <c r="AU472" s="10" t="s">
        <v>71</v>
      </c>
    </row>
    <row r="473" spans="2:65" s="1" customFormat="1" ht="49.15" customHeight="1">
      <c r="B473" s="22"/>
      <c r="C473" s="97" t="s">
        <v>819</v>
      </c>
      <c r="D473" s="97" t="s">
        <v>98</v>
      </c>
      <c r="E473" s="98" t="s">
        <v>820</v>
      </c>
      <c r="F473" s="99" t="s">
        <v>821</v>
      </c>
      <c r="G473" s="100" t="s">
        <v>101</v>
      </c>
      <c r="H473" s="101">
        <v>0</v>
      </c>
      <c r="I473" s="102">
        <v>8410</v>
      </c>
      <c r="J473" s="102">
        <f>ROUND(I473*H473,2)</f>
        <v>0</v>
      </c>
      <c r="K473" s="99" t="s">
        <v>102</v>
      </c>
      <c r="L473" s="103"/>
      <c r="M473" s="104" t="s">
        <v>1</v>
      </c>
      <c r="N473" s="105" t="s">
        <v>36</v>
      </c>
      <c r="O473" s="106">
        <v>0</v>
      </c>
      <c r="P473" s="106">
        <f>O473*H473</f>
        <v>0</v>
      </c>
      <c r="Q473" s="106">
        <v>0</v>
      </c>
      <c r="R473" s="106">
        <f>Q473*H473</f>
        <v>0</v>
      </c>
      <c r="S473" s="106">
        <v>0</v>
      </c>
      <c r="T473" s="107">
        <f>S473*H473</f>
        <v>0</v>
      </c>
      <c r="AR473" s="108" t="s">
        <v>103</v>
      </c>
      <c r="AT473" s="108" t="s">
        <v>98</v>
      </c>
      <c r="AU473" s="108" t="s">
        <v>71</v>
      </c>
      <c r="AY473" s="10" t="s">
        <v>104</v>
      </c>
      <c r="BE473" s="109">
        <f>IF(N473="základní",J473,0)</f>
        <v>0</v>
      </c>
      <c r="BF473" s="109">
        <f>IF(N473="snížená",J473,0)</f>
        <v>0</v>
      </c>
      <c r="BG473" s="109">
        <f>IF(N473="zákl. přenesená",J473,0)</f>
        <v>0</v>
      </c>
      <c r="BH473" s="109">
        <f>IF(N473="sníž. přenesená",J473,0)</f>
        <v>0</v>
      </c>
      <c r="BI473" s="109">
        <f>IF(N473="nulová",J473,0)</f>
        <v>0</v>
      </c>
      <c r="BJ473" s="10" t="s">
        <v>76</v>
      </c>
      <c r="BK473" s="109">
        <f>ROUND(I473*H473,2)</f>
        <v>0</v>
      </c>
      <c r="BL473" s="10" t="s">
        <v>105</v>
      </c>
      <c r="BM473" s="108" t="s">
        <v>822</v>
      </c>
    </row>
    <row r="474" spans="2:65" s="1" customFormat="1" ht="29.25">
      <c r="B474" s="22"/>
      <c r="D474" s="110" t="s">
        <v>107</v>
      </c>
      <c r="F474" s="111" t="s">
        <v>821</v>
      </c>
      <c r="L474" s="22"/>
      <c r="M474" s="112"/>
      <c r="T474" s="46"/>
      <c r="AT474" s="10" t="s">
        <v>107</v>
      </c>
      <c r="AU474" s="10" t="s">
        <v>71</v>
      </c>
    </row>
    <row r="475" spans="2:65" s="1" customFormat="1" ht="49.15" customHeight="1">
      <c r="B475" s="22"/>
      <c r="C475" s="97" t="s">
        <v>823</v>
      </c>
      <c r="D475" s="97" t="s">
        <v>98</v>
      </c>
      <c r="E475" s="98" t="s">
        <v>824</v>
      </c>
      <c r="F475" s="99" t="s">
        <v>825</v>
      </c>
      <c r="G475" s="100" t="s">
        <v>101</v>
      </c>
      <c r="H475" s="101">
        <v>0</v>
      </c>
      <c r="I475" s="102">
        <v>24900</v>
      </c>
      <c r="J475" s="102">
        <f>ROUND(I475*H475,2)</f>
        <v>0</v>
      </c>
      <c r="K475" s="99" t="s">
        <v>102</v>
      </c>
      <c r="L475" s="103"/>
      <c r="M475" s="104" t="s">
        <v>1</v>
      </c>
      <c r="N475" s="105" t="s">
        <v>36</v>
      </c>
      <c r="O475" s="106">
        <v>0</v>
      </c>
      <c r="P475" s="106">
        <f>O475*H475</f>
        <v>0</v>
      </c>
      <c r="Q475" s="106">
        <v>0</v>
      </c>
      <c r="R475" s="106">
        <f>Q475*H475</f>
        <v>0</v>
      </c>
      <c r="S475" s="106">
        <v>0</v>
      </c>
      <c r="T475" s="107">
        <f>S475*H475</f>
        <v>0</v>
      </c>
      <c r="AR475" s="108" t="s">
        <v>103</v>
      </c>
      <c r="AT475" s="108" t="s">
        <v>98</v>
      </c>
      <c r="AU475" s="108" t="s">
        <v>71</v>
      </c>
      <c r="AY475" s="10" t="s">
        <v>104</v>
      </c>
      <c r="BE475" s="109">
        <f>IF(N475="základní",J475,0)</f>
        <v>0</v>
      </c>
      <c r="BF475" s="109">
        <f>IF(N475="snížená",J475,0)</f>
        <v>0</v>
      </c>
      <c r="BG475" s="109">
        <f>IF(N475="zákl. přenesená",J475,0)</f>
        <v>0</v>
      </c>
      <c r="BH475" s="109">
        <f>IF(N475="sníž. přenesená",J475,0)</f>
        <v>0</v>
      </c>
      <c r="BI475" s="109">
        <f>IF(N475="nulová",J475,0)</f>
        <v>0</v>
      </c>
      <c r="BJ475" s="10" t="s">
        <v>76</v>
      </c>
      <c r="BK475" s="109">
        <f>ROUND(I475*H475,2)</f>
        <v>0</v>
      </c>
      <c r="BL475" s="10" t="s">
        <v>105</v>
      </c>
      <c r="BM475" s="108" t="s">
        <v>826</v>
      </c>
    </row>
    <row r="476" spans="2:65" s="1" customFormat="1" ht="29.25">
      <c r="B476" s="22"/>
      <c r="D476" s="110" t="s">
        <v>107</v>
      </c>
      <c r="F476" s="111" t="s">
        <v>825</v>
      </c>
      <c r="L476" s="22"/>
      <c r="M476" s="112"/>
      <c r="T476" s="46"/>
      <c r="AT476" s="10" t="s">
        <v>107</v>
      </c>
      <c r="AU476" s="10" t="s">
        <v>71</v>
      </c>
    </row>
    <row r="477" spans="2:65" s="1" customFormat="1" ht="49.15" customHeight="1">
      <c r="B477" s="22"/>
      <c r="C477" s="97" t="s">
        <v>827</v>
      </c>
      <c r="D477" s="97" t="s">
        <v>98</v>
      </c>
      <c r="E477" s="98" t="s">
        <v>828</v>
      </c>
      <c r="F477" s="99" t="s">
        <v>829</v>
      </c>
      <c r="G477" s="100" t="s">
        <v>101</v>
      </c>
      <c r="H477" s="101">
        <v>0</v>
      </c>
      <c r="I477" s="102">
        <v>165300</v>
      </c>
      <c r="J477" s="102">
        <f>ROUND(I477*H477,2)</f>
        <v>0</v>
      </c>
      <c r="K477" s="99" t="s">
        <v>102</v>
      </c>
      <c r="L477" s="103"/>
      <c r="M477" s="104" t="s">
        <v>1</v>
      </c>
      <c r="N477" s="105" t="s">
        <v>36</v>
      </c>
      <c r="O477" s="106">
        <v>0</v>
      </c>
      <c r="P477" s="106">
        <f>O477*H477</f>
        <v>0</v>
      </c>
      <c r="Q477" s="106">
        <v>0</v>
      </c>
      <c r="R477" s="106">
        <f>Q477*H477</f>
        <v>0</v>
      </c>
      <c r="S477" s="106">
        <v>0</v>
      </c>
      <c r="T477" s="107">
        <f>S477*H477</f>
        <v>0</v>
      </c>
      <c r="AR477" s="108" t="s">
        <v>103</v>
      </c>
      <c r="AT477" s="108" t="s">
        <v>98</v>
      </c>
      <c r="AU477" s="108" t="s">
        <v>71</v>
      </c>
      <c r="AY477" s="10" t="s">
        <v>104</v>
      </c>
      <c r="BE477" s="109">
        <f>IF(N477="základní",J477,0)</f>
        <v>0</v>
      </c>
      <c r="BF477" s="109">
        <f>IF(N477="snížená",J477,0)</f>
        <v>0</v>
      </c>
      <c r="BG477" s="109">
        <f>IF(N477="zákl. přenesená",J477,0)</f>
        <v>0</v>
      </c>
      <c r="BH477" s="109">
        <f>IF(N477="sníž. přenesená",J477,0)</f>
        <v>0</v>
      </c>
      <c r="BI477" s="109">
        <f>IF(N477="nulová",J477,0)</f>
        <v>0</v>
      </c>
      <c r="BJ477" s="10" t="s">
        <v>76</v>
      </c>
      <c r="BK477" s="109">
        <f>ROUND(I477*H477,2)</f>
        <v>0</v>
      </c>
      <c r="BL477" s="10" t="s">
        <v>105</v>
      </c>
      <c r="BM477" s="108" t="s">
        <v>830</v>
      </c>
    </row>
    <row r="478" spans="2:65" s="1" customFormat="1" ht="29.25">
      <c r="B478" s="22"/>
      <c r="D478" s="110" t="s">
        <v>107</v>
      </c>
      <c r="F478" s="111" t="s">
        <v>829</v>
      </c>
      <c r="L478" s="22"/>
      <c r="M478" s="112"/>
      <c r="T478" s="46"/>
      <c r="AT478" s="10" t="s">
        <v>107</v>
      </c>
      <c r="AU478" s="10" t="s">
        <v>71</v>
      </c>
    </row>
    <row r="479" spans="2:65" s="1" customFormat="1" ht="49.15" customHeight="1">
      <c r="B479" s="22"/>
      <c r="C479" s="97" t="s">
        <v>831</v>
      </c>
      <c r="D479" s="97" t="s">
        <v>98</v>
      </c>
      <c r="E479" s="98" t="s">
        <v>832</v>
      </c>
      <c r="F479" s="99" t="s">
        <v>833</v>
      </c>
      <c r="G479" s="100" t="s">
        <v>101</v>
      </c>
      <c r="H479" s="101">
        <v>0</v>
      </c>
      <c r="I479" s="102">
        <v>24900</v>
      </c>
      <c r="J479" s="102">
        <f>ROUND(I479*H479,2)</f>
        <v>0</v>
      </c>
      <c r="K479" s="99" t="s">
        <v>102</v>
      </c>
      <c r="L479" s="103"/>
      <c r="M479" s="104" t="s">
        <v>1</v>
      </c>
      <c r="N479" s="105" t="s">
        <v>36</v>
      </c>
      <c r="O479" s="106">
        <v>0</v>
      </c>
      <c r="P479" s="106">
        <f>O479*H479</f>
        <v>0</v>
      </c>
      <c r="Q479" s="106">
        <v>0</v>
      </c>
      <c r="R479" s="106">
        <f>Q479*H479</f>
        <v>0</v>
      </c>
      <c r="S479" s="106">
        <v>0</v>
      </c>
      <c r="T479" s="107">
        <f>S479*H479</f>
        <v>0</v>
      </c>
      <c r="AR479" s="108" t="s">
        <v>103</v>
      </c>
      <c r="AT479" s="108" t="s">
        <v>98</v>
      </c>
      <c r="AU479" s="108" t="s">
        <v>71</v>
      </c>
      <c r="AY479" s="10" t="s">
        <v>104</v>
      </c>
      <c r="BE479" s="109">
        <f>IF(N479="základní",J479,0)</f>
        <v>0</v>
      </c>
      <c r="BF479" s="109">
        <f>IF(N479="snížená",J479,0)</f>
        <v>0</v>
      </c>
      <c r="BG479" s="109">
        <f>IF(N479="zákl. přenesená",J479,0)</f>
        <v>0</v>
      </c>
      <c r="BH479" s="109">
        <f>IF(N479="sníž. přenesená",J479,0)</f>
        <v>0</v>
      </c>
      <c r="BI479" s="109">
        <f>IF(N479="nulová",J479,0)</f>
        <v>0</v>
      </c>
      <c r="BJ479" s="10" t="s">
        <v>76</v>
      </c>
      <c r="BK479" s="109">
        <f>ROUND(I479*H479,2)</f>
        <v>0</v>
      </c>
      <c r="BL479" s="10" t="s">
        <v>105</v>
      </c>
      <c r="BM479" s="108" t="s">
        <v>834</v>
      </c>
    </row>
    <row r="480" spans="2:65" s="1" customFormat="1" ht="29.25">
      <c r="B480" s="22"/>
      <c r="D480" s="110" t="s">
        <v>107</v>
      </c>
      <c r="F480" s="111" t="s">
        <v>833</v>
      </c>
      <c r="L480" s="22"/>
      <c r="M480" s="112"/>
      <c r="T480" s="46"/>
      <c r="AT480" s="10" t="s">
        <v>107</v>
      </c>
      <c r="AU480" s="10" t="s">
        <v>71</v>
      </c>
    </row>
    <row r="481" spans="2:65" s="1" customFormat="1" ht="49.15" customHeight="1">
      <c r="B481" s="22"/>
      <c r="C481" s="97" t="s">
        <v>835</v>
      </c>
      <c r="D481" s="97" t="s">
        <v>98</v>
      </c>
      <c r="E481" s="98" t="s">
        <v>836</v>
      </c>
      <c r="F481" s="99" t="s">
        <v>837</v>
      </c>
      <c r="G481" s="100" t="s">
        <v>101</v>
      </c>
      <c r="H481" s="101">
        <v>0</v>
      </c>
      <c r="I481" s="102">
        <v>24900</v>
      </c>
      <c r="J481" s="102">
        <f>ROUND(I481*H481,2)</f>
        <v>0</v>
      </c>
      <c r="K481" s="99" t="s">
        <v>102</v>
      </c>
      <c r="L481" s="103"/>
      <c r="M481" s="104" t="s">
        <v>1</v>
      </c>
      <c r="N481" s="105" t="s">
        <v>36</v>
      </c>
      <c r="O481" s="106">
        <v>0</v>
      </c>
      <c r="P481" s="106">
        <f>O481*H481</f>
        <v>0</v>
      </c>
      <c r="Q481" s="106">
        <v>0</v>
      </c>
      <c r="R481" s="106">
        <f>Q481*H481</f>
        <v>0</v>
      </c>
      <c r="S481" s="106">
        <v>0</v>
      </c>
      <c r="T481" s="107">
        <f>S481*H481</f>
        <v>0</v>
      </c>
      <c r="AR481" s="108" t="s">
        <v>103</v>
      </c>
      <c r="AT481" s="108" t="s">
        <v>98</v>
      </c>
      <c r="AU481" s="108" t="s">
        <v>71</v>
      </c>
      <c r="AY481" s="10" t="s">
        <v>104</v>
      </c>
      <c r="BE481" s="109">
        <f>IF(N481="základní",J481,0)</f>
        <v>0</v>
      </c>
      <c r="BF481" s="109">
        <f>IF(N481="snížená",J481,0)</f>
        <v>0</v>
      </c>
      <c r="BG481" s="109">
        <f>IF(N481="zákl. přenesená",J481,0)</f>
        <v>0</v>
      </c>
      <c r="BH481" s="109">
        <f>IF(N481="sníž. přenesená",J481,0)</f>
        <v>0</v>
      </c>
      <c r="BI481" s="109">
        <f>IF(N481="nulová",J481,0)</f>
        <v>0</v>
      </c>
      <c r="BJ481" s="10" t="s">
        <v>76</v>
      </c>
      <c r="BK481" s="109">
        <f>ROUND(I481*H481,2)</f>
        <v>0</v>
      </c>
      <c r="BL481" s="10" t="s">
        <v>105</v>
      </c>
      <c r="BM481" s="108" t="s">
        <v>838</v>
      </c>
    </row>
    <row r="482" spans="2:65" s="1" customFormat="1" ht="29.25">
      <c r="B482" s="22"/>
      <c r="D482" s="110" t="s">
        <v>107</v>
      </c>
      <c r="F482" s="111" t="s">
        <v>837</v>
      </c>
      <c r="L482" s="22"/>
      <c r="M482" s="112"/>
      <c r="T482" s="46"/>
      <c r="AT482" s="10" t="s">
        <v>107</v>
      </c>
      <c r="AU482" s="10" t="s">
        <v>71</v>
      </c>
    </row>
    <row r="483" spans="2:65" s="1" customFormat="1" ht="44.25" customHeight="1">
      <c r="B483" s="22"/>
      <c r="C483" s="97" t="s">
        <v>839</v>
      </c>
      <c r="D483" s="97" t="s">
        <v>98</v>
      </c>
      <c r="E483" s="98" t="s">
        <v>840</v>
      </c>
      <c r="F483" s="99" t="s">
        <v>841</v>
      </c>
      <c r="G483" s="100" t="s">
        <v>101</v>
      </c>
      <c r="H483" s="101">
        <v>1</v>
      </c>
      <c r="I483" s="102">
        <v>29200</v>
      </c>
      <c r="J483" s="102">
        <f>ROUND(I483*H483,2)</f>
        <v>29200</v>
      </c>
      <c r="K483" s="99" t="s">
        <v>102</v>
      </c>
      <c r="L483" s="103"/>
      <c r="M483" s="104" t="s">
        <v>1</v>
      </c>
      <c r="N483" s="105" t="s">
        <v>36</v>
      </c>
      <c r="O483" s="106">
        <v>0</v>
      </c>
      <c r="P483" s="106">
        <f>O483*H483</f>
        <v>0</v>
      </c>
      <c r="Q483" s="106">
        <v>0</v>
      </c>
      <c r="R483" s="106">
        <f>Q483*H483</f>
        <v>0</v>
      </c>
      <c r="S483" s="106">
        <v>0</v>
      </c>
      <c r="T483" s="107">
        <f>S483*H483</f>
        <v>0</v>
      </c>
      <c r="AR483" s="108" t="s">
        <v>103</v>
      </c>
      <c r="AT483" s="108" t="s">
        <v>98</v>
      </c>
      <c r="AU483" s="108" t="s">
        <v>71</v>
      </c>
      <c r="AY483" s="10" t="s">
        <v>104</v>
      </c>
      <c r="BE483" s="109">
        <f>IF(N483="základní",J483,0)</f>
        <v>29200</v>
      </c>
      <c r="BF483" s="109">
        <f>IF(N483="snížená",J483,0)</f>
        <v>0</v>
      </c>
      <c r="BG483" s="109">
        <f>IF(N483="zákl. přenesená",J483,0)</f>
        <v>0</v>
      </c>
      <c r="BH483" s="109">
        <f>IF(N483="sníž. přenesená",J483,0)</f>
        <v>0</v>
      </c>
      <c r="BI483" s="109">
        <f>IF(N483="nulová",J483,0)</f>
        <v>0</v>
      </c>
      <c r="BJ483" s="10" t="s">
        <v>76</v>
      </c>
      <c r="BK483" s="109">
        <f>ROUND(I483*H483,2)</f>
        <v>29200</v>
      </c>
      <c r="BL483" s="10" t="s">
        <v>105</v>
      </c>
      <c r="BM483" s="108" t="s">
        <v>842</v>
      </c>
    </row>
    <row r="484" spans="2:65" s="1" customFormat="1" ht="29.25">
      <c r="B484" s="22"/>
      <c r="D484" s="110" t="s">
        <v>107</v>
      </c>
      <c r="F484" s="111" t="s">
        <v>841</v>
      </c>
      <c r="L484" s="22"/>
      <c r="M484" s="112"/>
      <c r="T484" s="46"/>
      <c r="AT484" s="10" t="s">
        <v>107</v>
      </c>
      <c r="AU484" s="10" t="s">
        <v>71</v>
      </c>
    </row>
    <row r="485" spans="2:65" s="1" customFormat="1" ht="44.25" customHeight="1">
      <c r="B485" s="22"/>
      <c r="C485" s="97" t="s">
        <v>843</v>
      </c>
      <c r="D485" s="97" t="s">
        <v>98</v>
      </c>
      <c r="E485" s="98" t="s">
        <v>844</v>
      </c>
      <c r="F485" s="99" t="s">
        <v>845</v>
      </c>
      <c r="G485" s="100" t="s">
        <v>101</v>
      </c>
      <c r="H485" s="101">
        <v>0</v>
      </c>
      <c r="I485" s="102">
        <v>36800</v>
      </c>
      <c r="J485" s="102">
        <f>ROUND(I485*H485,2)</f>
        <v>0</v>
      </c>
      <c r="K485" s="99" t="s">
        <v>102</v>
      </c>
      <c r="L485" s="103"/>
      <c r="M485" s="104" t="s">
        <v>1</v>
      </c>
      <c r="N485" s="105" t="s">
        <v>36</v>
      </c>
      <c r="O485" s="106">
        <v>0</v>
      </c>
      <c r="P485" s="106">
        <f>O485*H485</f>
        <v>0</v>
      </c>
      <c r="Q485" s="106">
        <v>0</v>
      </c>
      <c r="R485" s="106">
        <f>Q485*H485</f>
        <v>0</v>
      </c>
      <c r="S485" s="106">
        <v>0</v>
      </c>
      <c r="T485" s="107">
        <f>S485*H485</f>
        <v>0</v>
      </c>
      <c r="AR485" s="108" t="s">
        <v>103</v>
      </c>
      <c r="AT485" s="108" t="s">
        <v>98</v>
      </c>
      <c r="AU485" s="108" t="s">
        <v>71</v>
      </c>
      <c r="AY485" s="10" t="s">
        <v>104</v>
      </c>
      <c r="BE485" s="109">
        <f>IF(N485="základní",J485,0)</f>
        <v>0</v>
      </c>
      <c r="BF485" s="109">
        <f>IF(N485="snížená",J485,0)</f>
        <v>0</v>
      </c>
      <c r="BG485" s="109">
        <f>IF(N485="zákl. přenesená",J485,0)</f>
        <v>0</v>
      </c>
      <c r="BH485" s="109">
        <f>IF(N485="sníž. přenesená",J485,0)</f>
        <v>0</v>
      </c>
      <c r="BI485" s="109">
        <f>IF(N485="nulová",J485,0)</f>
        <v>0</v>
      </c>
      <c r="BJ485" s="10" t="s">
        <v>76</v>
      </c>
      <c r="BK485" s="109">
        <f>ROUND(I485*H485,2)</f>
        <v>0</v>
      </c>
      <c r="BL485" s="10" t="s">
        <v>105</v>
      </c>
      <c r="BM485" s="108" t="s">
        <v>846</v>
      </c>
    </row>
    <row r="486" spans="2:65" s="1" customFormat="1" ht="29.25">
      <c r="B486" s="22"/>
      <c r="D486" s="110" t="s">
        <v>107</v>
      </c>
      <c r="F486" s="111" t="s">
        <v>845</v>
      </c>
      <c r="L486" s="22"/>
      <c r="M486" s="112"/>
      <c r="T486" s="46"/>
      <c r="AT486" s="10" t="s">
        <v>107</v>
      </c>
      <c r="AU486" s="10" t="s">
        <v>71</v>
      </c>
    </row>
    <row r="487" spans="2:65" s="1" customFormat="1" ht="44.25" customHeight="1">
      <c r="B487" s="22"/>
      <c r="C487" s="97" t="s">
        <v>847</v>
      </c>
      <c r="D487" s="97" t="s">
        <v>98</v>
      </c>
      <c r="E487" s="98" t="s">
        <v>848</v>
      </c>
      <c r="F487" s="99" t="s">
        <v>849</v>
      </c>
      <c r="G487" s="100" t="s">
        <v>101</v>
      </c>
      <c r="H487" s="101">
        <v>0</v>
      </c>
      <c r="I487" s="102">
        <v>29200</v>
      </c>
      <c r="J487" s="102">
        <f>ROUND(I487*H487,2)</f>
        <v>0</v>
      </c>
      <c r="K487" s="99" t="s">
        <v>102</v>
      </c>
      <c r="L487" s="103"/>
      <c r="M487" s="104" t="s">
        <v>1</v>
      </c>
      <c r="N487" s="105" t="s">
        <v>36</v>
      </c>
      <c r="O487" s="106">
        <v>0</v>
      </c>
      <c r="P487" s="106">
        <f>O487*H487</f>
        <v>0</v>
      </c>
      <c r="Q487" s="106">
        <v>0</v>
      </c>
      <c r="R487" s="106">
        <f>Q487*H487</f>
        <v>0</v>
      </c>
      <c r="S487" s="106">
        <v>0</v>
      </c>
      <c r="T487" s="107">
        <f>S487*H487</f>
        <v>0</v>
      </c>
      <c r="AR487" s="108" t="s">
        <v>103</v>
      </c>
      <c r="AT487" s="108" t="s">
        <v>98</v>
      </c>
      <c r="AU487" s="108" t="s">
        <v>71</v>
      </c>
      <c r="AY487" s="10" t="s">
        <v>104</v>
      </c>
      <c r="BE487" s="109">
        <f>IF(N487="základní",J487,0)</f>
        <v>0</v>
      </c>
      <c r="BF487" s="109">
        <f>IF(N487="snížená",J487,0)</f>
        <v>0</v>
      </c>
      <c r="BG487" s="109">
        <f>IF(N487="zákl. přenesená",J487,0)</f>
        <v>0</v>
      </c>
      <c r="BH487" s="109">
        <f>IF(N487="sníž. přenesená",J487,0)</f>
        <v>0</v>
      </c>
      <c r="BI487" s="109">
        <f>IF(N487="nulová",J487,0)</f>
        <v>0</v>
      </c>
      <c r="BJ487" s="10" t="s">
        <v>76</v>
      </c>
      <c r="BK487" s="109">
        <f>ROUND(I487*H487,2)</f>
        <v>0</v>
      </c>
      <c r="BL487" s="10" t="s">
        <v>105</v>
      </c>
      <c r="BM487" s="108" t="s">
        <v>850</v>
      </c>
    </row>
    <row r="488" spans="2:65" s="1" customFormat="1" ht="29.25">
      <c r="B488" s="22"/>
      <c r="D488" s="110" t="s">
        <v>107</v>
      </c>
      <c r="F488" s="111" t="s">
        <v>849</v>
      </c>
      <c r="L488" s="22"/>
      <c r="M488" s="112"/>
      <c r="T488" s="46"/>
      <c r="AT488" s="10" t="s">
        <v>107</v>
      </c>
      <c r="AU488" s="10" t="s">
        <v>71</v>
      </c>
    </row>
    <row r="489" spans="2:65" s="1" customFormat="1" ht="44.25" customHeight="1">
      <c r="B489" s="22"/>
      <c r="C489" s="97" t="s">
        <v>851</v>
      </c>
      <c r="D489" s="97" t="s">
        <v>98</v>
      </c>
      <c r="E489" s="98" t="s">
        <v>852</v>
      </c>
      <c r="F489" s="99" t="s">
        <v>853</v>
      </c>
      <c r="G489" s="100" t="s">
        <v>101</v>
      </c>
      <c r="H489" s="101">
        <v>0</v>
      </c>
      <c r="I489" s="102">
        <v>93200</v>
      </c>
      <c r="J489" s="102">
        <f>ROUND(I489*H489,2)</f>
        <v>0</v>
      </c>
      <c r="K489" s="99" t="s">
        <v>102</v>
      </c>
      <c r="L489" s="103"/>
      <c r="M489" s="104" t="s">
        <v>1</v>
      </c>
      <c r="N489" s="105" t="s">
        <v>36</v>
      </c>
      <c r="O489" s="106">
        <v>0</v>
      </c>
      <c r="P489" s="106">
        <f>O489*H489</f>
        <v>0</v>
      </c>
      <c r="Q489" s="106">
        <v>0</v>
      </c>
      <c r="R489" s="106">
        <f>Q489*H489</f>
        <v>0</v>
      </c>
      <c r="S489" s="106">
        <v>0</v>
      </c>
      <c r="T489" s="107">
        <f>S489*H489</f>
        <v>0</v>
      </c>
      <c r="AR489" s="108" t="s">
        <v>103</v>
      </c>
      <c r="AT489" s="108" t="s">
        <v>98</v>
      </c>
      <c r="AU489" s="108" t="s">
        <v>71</v>
      </c>
      <c r="AY489" s="10" t="s">
        <v>104</v>
      </c>
      <c r="BE489" s="109">
        <f>IF(N489="základní",J489,0)</f>
        <v>0</v>
      </c>
      <c r="BF489" s="109">
        <f>IF(N489="snížená",J489,0)</f>
        <v>0</v>
      </c>
      <c r="BG489" s="109">
        <f>IF(N489="zákl. přenesená",J489,0)</f>
        <v>0</v>
      </c>
      <c r="BH489" s="109">
        <f>IF(N489="sníž. přenesená",J489,0)</f>
        <v>0</v>
      </c>
      <c r="BI489" s="109">
        <f>IF(N489="nulová",J489,0)</f>
        <v>0</v>
      </c>
      <c r="BJ489" s="10" t="s">
        <v>76</v>
      </c>
      <c r="BK489" s="109">
        <f>ROUND(I489*H489,2)</f>
        <v>0</v>
      </c>
      <c r="BL489" s="10" t="s">
        <v>105</v>
      </c>
      <c r="BM489" s="108" t="s">
        <v>854</v>
      </c>
    </row>
    <row r="490" spans="2:65" s="1" customFormat="1" ht="29.25">
      <c r="B490" s="22"/>
      <c r="D490" s="110" t="s">
        <v>107</v>
      </c>
      <c r="F490" s="111" t="s">
        <v>853</v>
      </c>
      <c r="L490" s="22"/>
      <c r="M490" s="112"/>
      <c r="T490" s="46"/>
      <c r="AT490" s="10" t="s">
        <v>107</v>
      </c>
      <c r="AU490" s="10" t="s">
        <v>71</v>
      </c>
    </row>
    <row r="491" spans="2:65" s="1" customFormat="1" ht="62.65" customHeight="1">
      <c r="B491" s="22"/>
      <c r="C491" s="97" t="s">
        <v>855</v>
      </c>
      <c r="D491" s="97" t="s">
        <v>98</v>
      </c>
      <c r="E491" s="98" t="s">
        <v>856</v>
      </c>
      <c r="F491" s="99" t="s">
        <v>857</v>
      </c>
      <c r="G491" s="100" t="s">
        <v>101</v>
      </c>
      <c r="H491" s="101">
        <v>0</v>
      </c>
      <c r="I491" s="102">
        <v>112200</v>
      </c>
      <c r="J491" s="102">
        <f>ROUND(I491*H491,2)</f>
        <v>0</v>
      </c>
      <c r="K491" s="99" t="s">
        <v>102</v>
      </c>
      <c r="L491" s="103"/>
      <c r="M491" s="104" t="s">
        <v>1</v>
      </c>
      <c r="N491" s="105" t="s">
        <v>36</v>
      </c>
      <c r="O491" s="106">
        <v>0</v>
      </c>
      <c r="P491" s="106">
        <f>O491*H491</f>
        <v>0</v>
      </c>
      <c r="Q491" s="106">
        <v>0</v>
      </c>
      <c r="R491" s="106">
        <f>Q491*H491</f>
        <v>0</v>
      </c>
      <c r="S491" s="106">
        <v>0</v>
      </c>
      <c r="T491" s="107">
        <f>S491*H491</f>
        <v>0</v>
      </c>
      <c r="AR491" s="108" t="s">
        <v>103</v>
      </c>
      <c r="AT491" s="108" t="s">
        <v>98</v>
      </c>
      <c r="AU491" s="108" t="s">
        <v>71</v>
      </c>
      <c r="AY491" s="10" t="s">
        <v>104</v>
      </c>
      <c r="BE491" s="109">
        <f>IF(N491="základní",J491,0)</f>
        <v>0</v>
      </c>
      <c r="BF491" s="109">
        <f>IF(N491="snížená",J491,0)</f>
        <v>0</v>
      </c>
      <c r="BG491" s="109">
        <f>IF(N491="zákl. přenesená",J491,0)</f>
        <v>0</v>
      </c>
      <c r="BH491" s="109">
        <f>IF(N491="sníž. přenesená",J491,0)</f>
        <v>0</v>
      </c>
      <c r="BI491" s="109">
        <f>IF(N491="nulová",J491,0)</f>
        <v>0</v>
      </c>
      <c r="BJ491" s="10" t="s">
        <v>76</v>
      </c>
      <c r="BK491" s="109">
        <f>ROUND(I491*H491,2)</f>
        <v>0</v>
      </c>
      <c r="BL491" s="10" t="s">
        <v>105</v>
      </c>
      <c r="BM491" s="108" t="s">
        <v>858</v>
      </c>
    </row>
    <row r="492" spans="2:65" s="1" customFormat="1" ht="39">
      <c r="B492" s="22"/>
      <c r="D492" s="110" t="s">
        <v>107</v>
      </c>
      <c r="F492" s="111" t="s">
        <v>857</v>
      </c>
      <c r="L492" s="22"/>
      <c r="M492" s="112"/>
      <c r="T492" s="46"/>
      <c r="AT492" s="10" t="s">
        <v>107</v>
      </c>
      <c r="AU492" s="10" t="s">
        <v>71</v>
      </c>
    </row>
    <row r="493" spans="2:65" s="1" customFormat="1" ht="62.65" customHeight="1">
      <c r="B493" s="22"/>
      <c r="C493" s="97" t="s">
        <v>859</v>
      </c>
      <c r="D493" s="97" t="s">
        <v>98</v>
      </c>
      <c r="E493" s="98" t="s">
        <v>860</v>
      </c>
      <c r="F493" s="99" t="s">
        <v>861</v>
      </c>
      <c r="G493" s="100" t="s">
        <v>101</v>
      </c>
      <c r="H493" s="101">
        <v>0</v>
      </c>
      <c r="I493" s="102">
        <v>130100</v>
      </c>
      <c r="J493" s="102">
        <f>ROUND(I493*H493,2)</f>
        <v>0</v>
      </c>
      <c r="K493" s="99" t="s">
        <v>102</v>
      </c>
      <c r="L493" s="103"/>
      <c r="M493" s="104" t="s">
        <v>1</v>
      </c>
      <c r="N493" s="105" t="s">
        <v>36</v>
      </c>
      <c r="O493" s="106">
        <v>0</v>
      </c>
      <c r="P493" s="106">
        <f>O493*H493</f>
        <v>0</v>
      </c>
      <c r="Q493" s="106">
        <v>0</v>
      </c>
      <c r="R493" s="106">
        <f>Q493*H493</f>
        <v>0</v>
      </c>
      <c r="S493" s="106">
        <v>0</v>
      </c>
      <c r="T493" s="107">
        <f>S493*H493</f>
        <v>0</v>
      </c>
      <c r="AR493" s="108" t="s">
        <v>103</v>
      </c>
      <c r="AT493" s="108" t="s">
        <v>98</v>
      </c>
      <c r="AU493" s="108" t="s">
        <v>71</v>
      </c>
      <c r="AY493" s="10" t="s">
        <v>104</v>
      </c>
      <c r="BE493" s="109">
        <f>IF(N493="základní",J493,0)</f>
        <v>0</v>
      </c>
      <c r="BF493" s="109">
        <f>IF(N493="snížená",J493,0)</f>
        <v>0</v>
      </c>
      <c r="BG493" s="109">
        <f>IF(N493="zákl. přenesená",J493,0)</f>
        <v>0</v>
      </c>
      <c r="BH493" s="109">
        <f>IF(N493="sníž. přenesená",J493,0)</f>
        <v>0</v>
      </c>
      <c r="BI493" s="109">
        <f>IF(N493="nulová",J493,0)</f>
        <v>0</v>
      </c>
      <c r="BJ493" s="10" t="s">
        <v>76</v>
      </c>
      <c r="BK493" s="109">
        <f>ROUND(I493*H493,2)</f>
        <v>0</v>
      </c>
      <c r="BL493" s="10" t="s">
        <v>105</v>
      </c>
      <c r="BM493" s="108" t="s">
        <v>862</v>
      </c>
    </row>
    <row r="494" spans="2:65" s="1" customFormat="1" ht="39">
      <c r="B494" s="22"/>
      <c r="D494" s="110" t="s">
        <v>107</v>
      </c>
      <c r="F494" s="111" t="s">
        <v>861</v>
      </c>
      <c r="L494" s="22"/>
      <c r="M494" s="112"/>
      <c r="T494" s="46"/>
      <c r="AT494" s="10" t="s">
        <v>107</v>
      </c>
      <c r="AU494" s="10" t="s">
        <v>71</v>
      </c>
    </row>
    <row r="495" spans="2:65" s="1" customFormat="1" ht="62.65" customHeight="1">
      <c r="B495" s="22"/>
      <c r="C495" s="97" t="s">
        <v>863</v>
      </c>
      <c r="D495" s="97" t="s">
        <v>98</v>
      </c>
      <c r="E495" s="98" t="s">
        <v>864</v>
      </c>
      <c r="F495" s="99" t="s">
        <v>865</v>
      </c>
      <c r="G495" s="100" t="s">
        <v>101</v>
      </c>
      <c r="H495" s="101">
        <v>0</v>
      </c>
      <c r="I495" s="102">
        <v>152500</v>
      </c>
      <c r="J495" s="102">
        <f>ROUND(I495*H495,2)</f>
        <v>0</v>
      </c>
      <c r="K495" s="99" t="s">
        <v>102</v>
      </c>
      <c r="L495" s="103"/>
      <c r="M495" s="104" t="s">
        <v>1</v>
      </c>
      <c r="N495" s="105" t="s">
        <v>36</v>
      </c>
      <c r="O495" s="106">
        <v>0</v>
      </c>
      <c r="P495" s="106">
        <f>O495*H495</f>
        <v>0</v>
      </c>
      <c r="Q495" s="106">
        <v>0</v>
      </c>
      <c r="R495" s="106">
        <f>Q495*H495</f>
        <v>0</v>
      </c>
      <c r="S495" s="106">
        <v>0</v>
      </c>
      <c r="T495" s="107">
        <f>S495*H495</f>
        <v>0</v>
      </c>
      <c r="AR495" s="108" t="s">
        <v>103</v>
      </c>
      <c r="AT495" s="108" t="s">
        <v>98</v>
      </c>
      <c r="AU495" s="108" t="s">
        <v>71</v>
      </c>
      <c r="AY495" s="10" t="s">
        <v>104</v>
      </c>
      <c r="BE495" s="109">
        <f>IF(N495="základní",J495,0)</f>
        <v>0</v>
      </c>
      <c r="BF495" s="109">
        <f>IF(N495="snížená",J495,0)</f>
        <v>0</v>
      </c>
      <c r="BG495" s="109">
        <f>IF(N495="zákl. přenesená",J495,0)</f>
        <v>0</v>
      </c>
      <c r="BH495" s="109">
        <f>IF(N495="sníž. přenesená",J495,0)</f>
        <v>0</v>
      </c>
      <c r="BI495" s="109">
        <f>IF(N495="nulová",J495,0)</f>
        <v>0</v>
      </c>
      <c r="BJ495" s="10" t="s">
        <v>76</v>
      </c>
      <c r="BK495" s="109">
        <f>ROUND(I495*H495,2)</f>
        <v>0</v>
      </c>
      <c r="BL495" s="10" t="s">
        <v>105</v>
      </c>
      <c r="BM495" s="108" t="s">
        <v>866</v>
      </c>
    </row>
    <row r="496" spans="2:65" s="1" customFormat="1" ht="39">
      <c r="B496" s="22"/>
      <c r="D496" s="110" t="s">
        <v>107</v>
      </c>
      <c r="F496" s="111" t="s">
        <v>865</v>
      </c>
      <c r="L496" s="22"/>
      <c r="M496" s="112"/>
      <c r="T496" s="46"/>
      <c r="AT496" s="10" t="s">
        <v>107</v>
      </c>
      <c r="AU496" s="10" t="s">
        <v>71</v>
      </c>
    </row>
    <row r="497" spans="2:65" s="1" customFormat="1" ht="44.25" customHeight="1">
      <c r="B497" s="22"/>
      <c r="C497" s="97" t="s">
        <v>867</v>
      </c>
      <c r="D497" s="97" t="s">
        <v>98</v>
      </c>
      <c r="E497" s="98" t="s">
        <v>868</v>
      </c>
      <c r="F497" s="99" t="s">
        <v>869</v>
      </c>
      <c r="G497" s="100" t="s">
        <v>101</v>
      </c>
      <c r="H497" s="101">
        <v>0</v>
      </c>
      <c r="I497" s="102">
        <v>93200</v>
      </c>
      <c r="J497" s="102">
        <f>ROUND(I497*H497,2)</f>
        <v>0</v>
      </c>
      <c r="K497" s="99" t="s">
        <v>102</v>
      </c>
      <c r="L497" s="103"/>
      <c r="M497" s="104" t="s">
        <v>1</v>
      </c>
      <c r="N497" s="105" t="s">
        <v>36</v>
      </c>
      <c r="O497" s="106">
        <v>0</v>
      </c>
      <c r="P497" s="106">
        <f>O497*H497</f>
        <v>0</v>
      </c>
      <c r="Q497" s="106">
        <v>0</v>
      </c>
      <c r="R497" s="106">
        <f>Q497*H497</f>
        <v>0</v>
      </c>
      <c r="S497" s="106">
        <v>0</v>
      </c>
      <c r="T497" s="107">
        <f>S497*H497</f>
        <v>0</v>
      </c>
      <c r="AR497" s="108" t="s">
        <v>103</v>
      </c>
      <c r="AT497" s="108" t="s">
        <v>98</v>
      </c>
      <c r="AU497" s="108" t="s">
        <v>71</v>
      </c>
      <c r="AY497" s="10" t="s">
        <v>104</v>
      </c>
      <c r="BE497" s="109">
        <f>IF(N497="základní",J497,0)</f>
        <v>0</v>
      </c>
      <c r="BF497" s="109">
        <f>IF(N497="snížená",J497,0)</f>
        <v>0</v>
      </c>
      <c r="BG497" s="109">
        <f>IF(N497="zákl. přenesená",J497,0)</f>
        <v>0</v>
      </c>
      <c r="BH497" s="109">
        <f>IF(N497="sníž. přenesená",J497,0)</f>
        <v>0</v>
      </c>
      <c r="BI497" s="109">
        <f>IF(N497="nulová",J497,0)</f>
        <v>0</v>
      </c>
      <c r="BJ497" s="10" t="s">
        <v>76</v>
      </c>
      <c r="BK497" s="109">
        <f>ROUND(I497*H497,2)</f>
        <v>0</v>
      </c>
      <c r="BL497" s="10" t="s">
        <v>105</v>
      </c>
      <c r="BM497" s="108" t="s">
        <v>870</v>
      </c>
    </row>
    <row r="498" spans="2:65" s="1" customFormat="1" ht="29.25">
      <c r="B498" s="22"/>
      <c r="D498" s="110" t="s">
        <v>107</v>
      </c>
      <c r="F498" s="111" t="s">
        <v>869</v>
      </c>
      <c r="L498" s="22"/>
      <c r="M498" s="112"/>
      <c r="T498" s="46"/>
      <c r="AT498" s="10" t="s">
        <v>107</v>
      </c>
      <c r="AU498" s="10" t="s">
        <v>71</v>
      </c>
    </row>
    <row r="499" spans="2:65" s="1" customFormat="1" ht="44.25" customHeight="1">
      <c r="B499" s="22"/>
      <c r="C499" s="97" t="s">
        <v>871</v>
      </c>
      <c r="D499" s="97" t="s">
        <v>98</v>
      </c>
      <c r="E499" s="98" t="s">
        <v>872</v>
      </c>
      <c r="F499" s="99" t="s">
        <v>873</v>
      </c>
      <c r="G499" s="100" t="s">
        <v>101</v>
      </c>
      <c r="H499" s="101">
        <v>0</v>
      </c>
      <c r="I499" s="102">
        <v>93200</v>
      </c>
      <c r="J499" s="102">
        <f>ROUND(I499*H499,2)</f>
        <v>0</v>
      </c>
      <c r="K499" s="99" t="s">
        <v>102</v>
      </c>
      <c r="L499" s="103"/>
      <c r="M499" s="104" t="s">
        <v>1</v>
      </c>
      <c r="N499" s="105" t="s">
        <v>36</v>
      </c>
      <c r="O499" s="106">
        <v>0</v>
      </c>
      <c r="P499" s="106">
        <f>O499*H499</f>
        <v>0</v>
      </c>
      <c r="Q499" s="106">
        <v>0</v>
      </c>
      <c r="R499" s="106">
        <f>Q499*H499</f>
        <v>0</v>
      </c>
      <c r="S499" s="106">
        <v>0</v>
      </c>
      <c r="T499" s="107">
        <f>S499*H499</f>
        <v>0</v>
      </c>
      <c r="AR499" s="108" t="s">
        <v>103</v>
      </c>
      <c r="AT499" s="108" t="s">
        <v>98</v>
      </c>
      <c r="AU499" s="108" t="s">
        <v>71</v>
      </c>
      <c r="AY499" s="10" t="s">
        <v>104</v>
      </c>
      <c r="BE499" s="109">
        <f>IF(N499="základní",J499,0)</f>
        <v>0</v>
      </c>
      <c r="BF499" s="109">
        <f>IF(N499="snížená",J499,0)</f>
        <v>0</v>
      </c>
      <c r="BG499" s="109">
        <f>IF(N499="zákl. přenesená",J499,0)</f>
        <v>0</v>
      </c>
      <c r="BH499" s="109">
        <f>IF(N499="sníž. přenesená",J499,0)</f>
        <v>0</v>
      </c>
      <c r="BI499" s="109">
        <f>IF(N499="nulová",J499,0)</f>
        <v>0</v>
      </c>
      <c r="BJ499" s="10" t="s">
        <v>76</v>
      </c>
      <c r="BK499" s="109">
        <f>ROUND(I499*H499,2)</f>
        <v>0</v>
      </c>
      <c r="BL499" s="10" t="s">
        <v>105</v>
      </c>
      <c r="BM499" s="108" t="s">
        <v>874</v>
      </c>
    </row>
    <row r="500" spans="2:65" s="1" customFormat="1" ht="29.25">
      <c r="B500" s="22"/>
      <c r="D500" s="110" t="s">
        <v>107</v>
      </c>
      <c r="F500" s="111" t="s">
        <v>873</v>
      </c>
      <c r="L500" s="22"/>
      <c r="M500" s="112"/>
      <c r="T500" s="46"/>
      <c r="AT500" s="10" t="s">
        <v>107</v>
      </c>
      <c r="AU500" s="10" t="s">
        <v>71</v>
      </c>
    </row>
    <row r="501" spans="2:65" s="1" customFormat="1" ht="44.25" customHeight="1">
      <c r="B501" s="22"/>
      <c r="C501" s="97" t="s">
        <v>875</v>
      </c>
      <c r="D501" s="97" t="s">
        <v>98</v>
      </c>
      <c r="E501" s="98" t="s">
        <v>876</v>
      </c>
      <c r="F501" s="99" t="s">
        <v>877</v>
      </c>
      <c r="G501" s="100" t="s">
        <v>101</v>
      </c>
      <c r="H501" s="101">
        <v>0</v>
      </c>
      <c r="I501" s="102">
        <v>103600</v>
      </c>
      <c r="J501" s="102">
        <f>ROUND(I501*H501,2)</f>
        <v>0</v>
      </c>
      <c r="K501" s="99" t="s">
        <v>102</v>
      </c>
      <c r="L501" s="103"/>
      <c r="M501" s="104" t="s">
        <v>1</v>
      </c>
      <c r="N501" s="105" t="s">
        <v>36</v>
      </c>
      <c r="O501" s="106">
        <v>0</v>
      </c>
      <c r="P501" s="106">
        <f>O501*H501</f>
        <v>0</v>
      </c>
      <c r="Q501" s="106">
        <v>0</v>
      </c>
      <c r="R501" s="106">
        <f>Q501*H501</f>
        <v>0</v>
      </c>
      <c r="S501" s="106">
        <v>0</v>
      </c>
      <c r="T501" s="107">
        <f>S501*H501</f>
        <v>0</v>
      </c>
      <c r="AR501" s="108" t="s">
        <v>103</v>
      </c>
      <c r="AT501" s="108" t="s">
        <v>98</v>
      </c>
      <c r="AU501" s="108" t="s">
        <v>71</v>
      </c>
      <c r="AY501" s="10" t="s">
        <v>104</v>
      </c>
      <c r="BE501" s="109">
        <f>IF(N501="základní",J501,0)</f>
        <v>0</v>
      </c>
      <c r="BF501" s="109">
        <f>IF(N501="snížená",J501,0)</f>
        <v>0</v>
      </c>
      <c r="BG501" s="109">
        <f>IF(N501="zákl. přenesená",J501,0)</f>
        <v>0</v>
      </c>
      <c r="BH501" s="109">
        <f>IF(N501="sníž. přenesená",J501,0)</f>
        <v>0</v>
      </c>
      <c r="BI501" s="109">
        <f>IF(N501="nulová",J501,0)</f>
        <v>0</v>
      </c>
      <c r="BJ501" s="10" t="s">
        <v>76</v>
      </c>
      <c r="BK501" s="109">
        <f>ROUND(I501*H501,2)</f>
        <v>0</v>
      </c>
      <c r="BL501" s="10" t="s">
        <v>105</v>
      </c>
      <c r="BM501" s="108" t="s">
        <v>878</v>
      </c>
    </row>
    <row r="502" spans="2:65" s="1" customFormat="1" ht="29.25">
      <c r="B502" s="22"/>
      <c r="D502" s="110" t="s">
        <v>107</v>
      </c>
      <c r="F502" s="111" t="s">
        <v>877</v>
      </c>
      <c r="L502" s="22"/>
      <c r="M502" s="112"/>
      <c r="T502" s="46"/>
      <c r="AT502" s="10" t="s">
        <v>107</v>
      </c>
      <c r="AU502" s="10" t="s">
        <v>71</v>
      </c>
    </row>
    <row r="503" spans="2:65" s="1" customFormat="1" ht="44.25" customHeight="1">
      <c r="B503" s="22"/>
      <c r="C503" s="97" t="s">
        <v>879</v>
      </c>
      <c r="D503" s="97" t="s">
        <v>98</v>
      </c>
      <c r="E503" s="98" t="s">
        <v>880</v>
      </c>
      <c r="F503" s="99" t="s">
        <v>881</v>
      </c>
      <c r="G503" s="100" t="s">
        <v>101</v>
      </c>
      <c r="H503" s="101">
        <v>0</v>
      </c>
      <c r="I503" s="102">
        <v>131200</v>
      </c>
      <c r="J503" s="102">
        <f>ROUND(I503*H503,2)</f>
        <v>0</v>
      </c>
      <c r="K503" s="99" t="s">
        <v>102</v>
      </c>
      <c r="L503" s="103"/>
      <c r="M503" s="104" t="s">
        <v>1</v>
      </c>
      <c r="N503" s="105" t="s">
        <v>36</v>
      </c>
      <c r="O503" s="106">
        <v>0</v>
      </c>
      <c r="P503" s="106">
        <f>O503*H503</f>
        <v>0</v>
      </c>
      <c r="Q503" s="106">
        <v>0</v>
      </c>
      <c r="R503" s="106">
        <f>Q503*H503</f>
        <v>0</v>
      </c>
      <c r="S503" s="106">
        <v>0</v>
      </c>
      <c r="T503" s="107">
        <f>S503*H503</f>
        <v>0</v>
      </c>
      <c r="AR503" s="108" t="s">
        <v>103</v>
      </c>
      <c r="AT503" s="108" t="s">
        <v>98</v>
      </c>
      <c r="AU503" s="108" t="s">
        <v>71</v>
      </c>
      <c r="AY503" s="10" t="s">
        <v>104</v>
      </c>
      <c r="BE503" s="109">
        <f>IF(N503="základní",J503,0)</f>
        <v>0</v>
      </c>
      <c r="BF503" s="109">
        <f>IF(N503="snížená",J503,0)</f>
        <v>0</v>
      </c>
      <c r="BG503" s="109">
        <f>IF(N503="zákl. přenesená",J503,0)</f>
        <v>0</v>
      </c>
      <c r="BH503" s="109">
        <f>IF(N503="sníž. přenesená",J503,0)</f>
        <v>0</v>
      </c>
      <c r="BI503" s="109">
        <f>IF(N503="nulová",J503,0)</f>
        <v>0</v>
      </c>
      <c r="BJ503" s="10" t="s">
        <v>76</v>
      </c>
      <c r="BK503" s="109">
        <f>ROUND(I503*H503,2)</f>
        <v>0</v>
      </c>
      <c r="BL503" s="10" t="s">
        <v>105</v>
      </c>
      <c r="BM503" s="108" t="s">
        <v>882</v>
      </c>
    </row>
    <row r="504" spans="2:65" s="1" customFormat="1" ht="29.25">
      <c r="B504" s="22"/>
      <c r="D504" s="110" t="s">
        <v>107</v>
      </c>
      <c r="F504" s="111" t="s">
        <v>881</v>
      </c>
      <c r="L504" s="22"/>
      <c r="M504" s="112"/>
      <c r="T504" s="46"/>
      <c r="AT504" s="10" t="s">
        <v>107</v>
      </c>
      <c r="AU504" s="10" t="s">
        <v>71</v>
      </c>
    </row>
    <row r="505" spans="2:65" s="1" customFormat="1" ht="44.25" customHeight="1">
      <c r="B505" s="22"/>
      <c r="C505" s="97" t="s">
        <v>883</v>
      </c>
      <c r="D505" s="97" t="s">
        <v>98</v>
      </c>
      <c r="E505" s="98" t="s">
        <v>884</v>
      </c>
      <c r="F505" s="99" t="s">
        <v>885</v>
      </c>
      <c r="G505" s="100" t="s">
        <v>101</v>
      </c>
      <c r="H505" s="101">
        <v>0</v>
      </c>
      <c r="I505" s="102">
        <v>117700</v>
      </c>
      <c r="J505" s="102">
        <f>ROUND(I505*H505,2)</f>
        <v>0</v>
      </c>
      <c r="K505" s="99" t="s">
        <v>102</v>
      </c>
      <c r="L505" s="103"/>
      <c r="M505" s="104" t="s">
        <v>1</v>
      </c>
      <c r="N505" s="105" t="s">
        <v>36</v>
      </c>
      <c r="O505" s="106">
        <v>0</v>
      </c>
      <c r="P505" s="106">
        <f>O505*H505</f>
        <v>0</v>
      </c>
      <c r="Q505" s="106">
        <v>0</v>
      </c>
      <c r="R505" s="106">
        <f>Q505*H505</f>
        <v>0</v>
      </c>
      <c r="S505" s="106">
        <v>0</v>
      </c>
      <c r="T505" s="107">
        <f>S505*H505</f>
        <v>0</v>
      </c>
      <c r="AR505" s="108" t="s">
        <v>103</v>
      </c>
      <c r="AT505" s="108" t="s">
        <v>98</v>
      </c>
      <c r="AU505" s="108" t="s">
        <v>71</v>
      </c>
      <c r="AY505" s="10" t="s">
        <v>104</v>
      </c>
      <c r="BE505" s="109">
        <f>IF(N505="základní",J505,0)</f>
        <v>0</v>
      </c>
      <c r="BF505" s="109">
        <f>IF(N505="snížená",J505,0)</f>
        <v>0</v>
      </c>
      <c r="BG505" s="109">
        <f>IF(N505="zákl. přenesená",J505,0)</f>
        <v>0</v>
      </c>
      <c r="BH505" s="109">
        <f>IF(N505="sníž. přenesená",J505,0)</f>
        <v>0</v>
      </c>
      <c r="BI505" s="109">
        <f>IF(N505="nulová",J505,0)</f>
        <v>0</v>
      </c>
      <c r="BJ505" s="10" t="s">
        <v>76</v>
      </c>
      <c r="BK505" s="109">
        <f>ROUND(I505*H505,2)</f>
        <v>0</v>
      </c>
      <c r="BL505" s="10" t="s">
        <v>105</v>
      </c>
      <c r="BM505" s="108" t="s">
        <v>886</v>
      </c>
    </row>
    <row r="506" spans="2:65" s="1" customFormat="1" ht="29.25">
      <c r="B506" s="22"/>
      <c r="D506" s="110" t="s">
        <v>107</v>
      </c>
      <c r="F506" s="111" t="s">
        <v>885</v>
      </c>
      <c r="L506" s="22"/>
      <c r="M506" s="112"/>
      <c r="T506" s="46"/>
      <c r="AT506" s="10" t="s">
        <v>107</v>
      </c>
      <c r="AU506" s="10" t="s">
        <v>71</v>
      </c>
    </row>
    <row r="507" spans="2:65" s="1" customFormat="1" ht="44.25" customHeight="1">
      <c r="B507" s="22"/>
      <c r="C507" s="97" t="s">
        <v>887</v>
      </c>
      <c r="D507" s="97" t="s">
        <v>98</v>
      </c>
      <c r="E507" s="98" t="s">
        <v>888</v>
      </c>
      <c r="F507" s="99" t="s">
        <v>889</v>
      </c>
      <c r="G507" s="100" t="s">
        <v>101</v>
      </c>
      <c r="H507" s="101">
        <v>0</v>
      </c>
      <c r="I507" s="102">
        <v>145200</v>
      </c>
      <c r="J507" s="102">
        <f>ROUND(I507*H507,2)</f>
        <v>0</v>
      </c>
      <c r="K507" s="99" t="s">
        <v>102</v>
      </c>
      <c r="L507" s="103"/>
      <c r="M507" s="104" t="s">
        <v>1</v>
      </c>
      <c r="N507" s="105" t="s">
        <v>36</v>
      </c>
      <c r="O507" s="106">
        <v>0</v>
      </c>
      <c r="P507" s="106">
        <f>O507*H507</f>
        <v>0</v>
      </c>
      <c r="Q507" s="106">
        <v>0</v>
      </c>
      <c r="R507" s="106">
        <f>Q507*H507</f>
        <v>0</v>
      </c>
      <c r="S507" s="106">
        <v>0</v>
      </c>
      <c r="T507" s="107">
        <f>S507*H507</f>
        <v>0</v>
      </c>
      <c r="AR507" s="108" t="s">
        <v>103</v>
      </c>
      <c r="AT507" s="108" t="s">
        <v>98</v>
      </c>
      <c r="AU507" s="108" t="s">
        <v>71</v>
      </c>
      <c r="AY507" s="10" t="s">
        <v>104</v>
      </c>
      <c r="BE507" s="109">
        <f>IF(N507="základní",J507,0)</f>
        <v>0</v>
      </c>
      <c r="BF507" s="109">
        <f>IF(N507="snížená",J507,0)</f>
        <v>0</v>
      </c>
      <c r="BG507" s="109">
        <f>IF(N507="zákl. přenesená",J507,0)</f>
        <v>0</v>
      </c>
      <c r="BH507" s="109">
        <f>IF(N507="sníž. přenesená",J507,0)</f>
        <v>0</v>
      </c>
      <c r="BI507" s="109">
        <f>IF(N507="nulová",J507,0)</f>
        <v>0</v>
      </c>
      <c r="BJ507" s="10" t="s">
        <v>76</v>
      </c>
      <c r="BK507" s="109">
        <f>ROUND(I507*H507,2)</f>
        <v>0</v>
      </c>
      <c r="BL507" s="10" t="s">
        <v>105</v>
      </c>
      <c r="BM507" s="108" t="s">
        <v>890</v>
      </c>
    </row>
    <row r="508" spans="2:65" s="1" customFormat="1" ht="29.25">
      <c r="B508" s="22"/>
      <c r="D508" s="110" t="s">
        <v>107</v>
      </c>
      <c r="F508" s="111" t="s">
        <v>889</v>
      </c>
      <c r="L508" s="22"/>
      <c r="M508" s="112"/>
      <c r="T508" s="46"/>
      <c r="AT508" s="10" t="s">
        <v>107</v>
      </c>
      <c r="AU508" s="10" t="s">
        <v>71</v>
      </c>
    </row>
    <row r="509" spans="2:65" s="1" customFormat="1" ht="44.25" customHeight="1">
      <c r="B509" s="22"/>
      <c r="C509" s="97" t="s">
        <v>891</v>
      </c>
      <c r="D509" s="97" t="s">
        <v>98</v>
      </c>
      <c r="E509" s="98" t="s">
        <v>892</v>
      </c>
      <c r="F509" s="99" t="s">
        <v>893</v>
      </c>
      <c r="G509" s="100" t="s">
        <v>101</v>
      </c>
      <c r="H509" s="101">
        <v>0</v>
      </c>
      <c r="I509" s="102">
        <v>121800</v>
      </c>
      <c r="J509" s="102">
        <f>ROUND(I509*H509,2)</f>
        <v>0</v>
      </c>
      <c r="K509" s="99" t="s">
        <v>102</v>
      </c>
      <c r="L509" s="103"/>
      <c r="M509" s="104" t="s">
        <v>1</v>
      </c>
      <c r="N509" s="105" t="s">
        <v>36</v>
      </c>
      <c r="O509" s="106">
        <v>0</v>
      </c>
      <c r="P509" s="106">
        <f>O509*H509</f>
        <v>0</v>
      </c>
      <c r="Q509" s="106">
        <v>0</v>
      </c>
      <c r="R509" s="106">
        <f>Q509*H509</f>
        <v>0</v>
      </c>
      <c r="S509" s="106">
        <v>0</v>
      </c>
      <c r="T509" s="107">
        <f>S509*H509</f>
        <v>0</v>
      </c>
      <c r="AR509" s="108" t="s">
        <v>103</v>
      </c>
      <c r="AT509" s="108" t="s">
        <v>98</v>
      </c>
      <c r="AU509" s="108" t="s">
        <v>71</v>
      </c>
      <c r="AY509" s="10" t="s">
        <v>104</v>
      </c>
      <c r="BE509" s="109">
        <f>IF(N509="základní",J509,0)</f>
        <v>0</v>
      </c>
      <c r="BF509" s="109">
        <f>IF(N509="snížená",J509,0)</f>
        <v>0</v>
      </c>
      <c r="BG509" s="109">
        <f>IF(N509="zákl. přenesená",J509,0)</f>
        <v>0</v>
      </c>
      <c r="BH509" s="109">
        <f>IF(N509="sníž. přenesená",J509,0)</f>
        <v>0</v>
      </c>
      <c r="BI509" s="109">
        <f>IF(N509="nulová",J509,0)</f>
        <v>0</v>
      </c>
      <c r="BJ509" s="10" t="s">
        <v>76</v>
      </c>
      <c r="BK509" s="109">
        <f>ROUND(I509*H509,2)</f>
        <v>0</v>
      </c>
      <c r="BL509" s="10" t="s">
        <v>105</v>
      </c>
      <c r="BM509" s="108" t="s">
        <v>894</v>
      </c>
    </row>
    <row r="510" spans="2:65" s="1" customFormat="1" ht="29.25">
      <c r="B510" s="22"/>
      <c r="D510" s="110" t="s">
        <v>107</v>
      </c>
      <c r="F510" s="111" t="s">
        <v>893</v>
      </c>
      <c r="L510" s="22"/>
      <c r="M510" s="112"/>
      <c r="T510" s="46"/>
      <c r="AT510" s="10" t="s">
        <v>107</v>
      </c>
      <c r="AU510" s="10" t="s">
        <v>71</v>
      </c>
    </row>
    <row r="511" spans="2:65" s="1" customFormat="1" ht="44.25" customHeight="1">
      <c r="B511" s="22"/>
      <c r="C511" s="97" t="s">
        <v>895</v>
      </c>
      <c r="D511" s="97" t="s">
        <v>98</v>
      </c>
      <c r="E511" s="98" t="s">
        <v>896</v>
      </c>
      <c r="F511" s="99" t="s">
        <v>897</v>
      </c>
      <c r="G511" s="100" t="s">
        <v>101</v>
      </c>
      <c r="H511" s="101">
        <v>0</v>
      </c>
      <c r="I511" s="102">
        <v>150600</v>
      </c>
      <c r="J511" s="102">
        <f>ROUND(I511*H511,2)</f>
        <v>0</v>
      </c>
      <c r="K511" s="99" t="s">
        <v>102</v>
      </c>
      <c r="L511" s="103"/>
      <c r="M511" s="104" t="s">
        <v>1</v>
      </c>
      <c r="N511" s="105" t="s">
        <v>36</v>
      </c>
      <c r="O511" s="106">
        <v>0</v>
      </c>
      <c r="P511" s="106">
        <f>O511*H511</f>
        <v>0</v>
      </c>
      <c r="Q511" s="106">
        <v>0</v>
      </c>
      <c r="R511" s="106">
        <f>Q511*H511</f>
        <v>0</v>
      </c>
      <c r="S511" s="106">
        <v>0</v>
      </c>
      <c r="T511" s="107">
        <f>S511*H511</f>
        <v>0</v>
      </c>
      <c r="AR511" s="108" t="s">
        <v>103</v>
      </c>
      <c r="AT511" s="108" t="s">
        <v>98</v>
      </c>
      <c r="AU511" s="108" t="s">
        <v>71</v>
      </c>
      <c r="AY511" s="10" t="s">
        <v>104</v>
      </c>
      <c r="BE511" s="109">
        <f>IF(N511="základní",J511,0)</f>
        <v>0</v>
      </c>
      <c r="BF511" s="109">
        <f>IF(N511="snížená",J511,0)</f>
        <v>0</v>
      </c>
      <c r="BG511" s="109">
        <f>IF(N511="zákl. přenesená",J511,0)</f>
        <v>0</v>
      </c>
      <c r="BH511" s="109">
        <f>IF(N511="sníž. přenesená",J511,0)</f>
        <v>0</v>
      </c>
      <c r="BI511" s="109">
        <f>IF(N511="nulová",J511,0)</f>
        <v>0</v>
      </c>
      <c r="BJ511" s="10" t="s">
        <v>76</v>
      </c>
      <c r="BK511" s="109">
        <f>ROUND(I511*H511,2)</f>
        <v>0</v>
      </c>
      <c r="BL511" s="10" t="s">
        <v>105</v>
      </c>
      <c r="BM511" s="108" t="s">
        <v>898</v>
      </c>
    </row>
    <row r="512" spans="2:65" s="1" customFormat="1" ht="29.25">
      <c r="B512" s="22"/>
      <c r="D512" s="110" t="s">
        <v>107</v>
      </c>
      <c r="F512" s="111" t="s">
        <v>897</v>
      </c>
      <c r="L512" s="22"/>
      <c r="M512" s="112"/>
      <c r="T512" s="46"/>
      <c r="AT512" s="10" t="s">
        <v>107</v>
      </c>
      <c r="AU512" s="10" t="s">
        <v>71</v>
      </c>
    </row>
    <row r="513" spans="2:65" s="1" customFormat="1" ht="44.25" customHeight="1">
      <c r="B513" s="22"/>
      <c r="C513" s="97" t="s">
        <v>899</v>
      </c>
      <c r="D513" s="97" t="s">
        <v>98</v>
      </c>
      <c r="E513" s="98" t="s">
        <v>900</v>
      </c>
      <c r="F513" s="99" t="s">
        <v>901</v>
      </c>
      <c r="G513" s="100" t="s">
        <v>101</v>
      </c>
      <c r="H513" s="101">
        <v>0</v>
      </c>
      <c r="I513" s="102">
        <v>125400</v>
      </c>
      <c r="J513" s="102">
        <f>ROUND(I513*H513,2)</f>
        <v>0</v>
      </c>
      <c r="K513" s="99" t="s">
        <v>102</v>
      </c>
      <c r="L513" s="103"/>
      <c r="M513" s="104" t="s">
        <v>1</v>
      </c>
      <c r="N513" s="105" t="s">
        <v>36</v>
      </c>
      <c r="O513" s="106">
        <v>0</v>
      </c>
      <c r="P513" s="106">
        <f>O513*H513</f>
        <v>0</v>
      </c>
      <c r="Q513" s="106">
        <v>0</v>
      </c>
      <c r="R513" s="106">
        <f>Q513*H513</f>
        <v>0</v>
      </c>
      <c r="S513" s="106">
        <v>0</v>
      </c>
      <c r="T513" s="107">
        <f>S513*H513</f>
        <v>0</v>
      </c>
      <c r="AR513" s="108" t="s">
        <v>103</v>
      </c>
      <c r="AT513" s="108" t="s">
        <v>98</v>
      </c>
      <c r="AU513" s="108" t="s">
        <v>71</v>
      </c>
      <c r="AY513" s="10" t="s">
        <v>104</v>
      </c>
      <c r="BE513" s="109">
        <f>IF(N513="základní",J513,0)</f>
        <v>0</v>
      </c>
      <c r="BF513" s="109">
        <f>IF(N513="snížená",J513,0)</f>
        <v>0</v>
      </c>
      <c r="BG513" s="109">
        <f>IF(N513="zákl. přenesená",J513,0)</f>
        <v>0</v>
      </c>
      <c r="BH513" s="109">
        <f>IF(N513="sníž. přenesená",J513,0)</f>
        <v>0</v>
      </c>
      <c r="BI513" s="109">
        <f>IF(N513="nulová",J513,0)</f>
        <v>0</v>
      </c>
      <c r="BJ513" s="10" t="s">
        <v>76</v>
      </c>
      <c r="BK513" s="109">
        <f>ROUND(I513*H513,2)</f>
        <v>0</v>
      </c>
      <c r="BL513" s="10" t="s">
        <v>105</v>
      </c>
      <c r="BM513" s="108" t="s">
        <v>902</v>
      </c>
    </row>
    <row r="514" spans="2:65" s="1" customFormat="1" ht="29.25">
      <c r="B514" s="22"/>
      <c r="D514" s="110" t="s">
        <v>107</v>
      </c>
      <c r="F514" s="111" t="s">
        <v>901</v>
      </c>
      <c r="L514" s="22"/>
      <c r="M514" s="112"/>
      <c r="T514" s="46"/>
      <c r="AT514" s="10" t="s">
        <v>107</v>
      </c>
      <c r="AU514" s="10" t="s">
        <v>71</v>
      </c>
    </row>
    <row r="515" spans="2:65" s="1" customFormat="1" ht="44.25" customHeight="1">
      <c r="B515" s="22"/>
      <c r="C515" s="97" t="s">
        <v>903</v>
      </c>
      <c r="D515" s="97" t="s">
        <v>98</v>
      </c>
      <c r="E515" s="98" t="s">
        <v>904</v>
      </c>
      <c r="F515" s="99" t="s">
        <v>905</v>
      </c>
      <c r="G515" s="100" t="s">
        <v>101</v>
      </c>
      <c r="H515" s="101">
        <v>0</v>
      </c>
      <c r="I515" s="102">
        <v>151900</v>
      </c>
      <c r="J515" s="102">
        <f>ROUND(I515*H515,2)</f>
        <v>0</v>
      </c>
      <c r="K515" s="99" t="s">
        <v>102</v>
      </c>
      <c r="L515" s="103"/>
      <c r="M515" s="104" t="s">
        <v>1</v>
      </c>
      <c r="N515" s="105" t="s">
        <v>36</v>
      </c>
      <c r="O515" s="106">
        <v>0</v>
      </c>
      <c r="P515" s="106">
        <f>O515*H515</f>
        <v>0</v>
      </c>
      <c r="Q515" s="106">
        <v>0</v>
      </c>
      <c r="R515" s="106">
        <f>Q515*H515</f>
        <v>0</v>
      </c>
      <c r="S515" s="106">
        <v>0</v>
      </c>
      <c r="T515" s="107">
        <f>S515*H515</f>
        <v>0</v>
      </c>
      <c r="AR515" s="108" t="s">
        <v>103</v>
      </c>
      <c r="AT515" s="108" t="s">
        <v>98</v>
      </c>
      <c r="AU515" s="108" t="s">
        <v>71</v>
      </c>
      <c r="AY515" s="10" t="s">
        <v>104</v>
      </c>
      <c r="BE515" s="109">
        <f>IF(N515="základní",J515,0)</f>
        <v>0</v>
      </c>
      <c r="BF515" s="109">
        <f>IF(N515="snížená",J515,0)</f>
        <v>0</v>
      </c>
      <c r="BG515" s="109">
        <f>IF(N515="zákl. přenesená",J515,0)</f>
        <v>0</v>
      </c>
      <c r="BH515" s="109">
        <f>IF(N515="sníž. přenesená",J515,0)</f>
        <v>0</v>
      </c>
      <c r="BI515" s="109">
        <f>IF(N515="nulová",J515,0)</f>
        <v>0</v>
      </c>
      <c r="BJ515" s="10" t="s">
        <v>76</v>
      </c>
      <c r="BK515" s="109">
        <f>ROUND(I515*H515,2)</f>
        <v>0</v>
      </c>
      <c r="BL515" s="10" t="s">
        <v>105</v>
      </c>
      <c r="BM515" s="108" t="s">
        <v>906</v>
      </c>
    </row>
    <row r="516" spans="2:65" s="1" customFormat="1" ht="29.25">
      <c r="B516" s="22"/>
      <c r="D516" s="110" t="s">
        <v>107</v>
      </c>
      <c r="F516" s="111" t="s">
        <v>905</v>
      </c>
      <c r="L516" s="22"/>
      <c r="M516" s="112"/>
      <c r="T516" s="46"/>
      <c r="AT516" s="10" t="s">
        <v>107</v>
      </c>
      <c r="AU516" s="10" t="s">
        <v>71</v>
      </c>
    </row>
    <row r="517" spans="2:65" s="1" customFormat="1" ht="44.25" customHeight="1">
      <c r="B517" s="22"/>
      <c r="C517" s="97" t="s">
        <v>907</v>
      </c>
      <c r="D517" s="97" t="s">
        <v>98</v>
      </c>
      <c r="E517" s="98" t="s">
        <v>908</v>
      </c>
      <c r="F517" s="99" t="s">
        <v>909</v>
      </c>
      <c r="G517" s="100" t="s">
        <v>101</v>
      </c>
      <c r="H517" s="101">
        <v>0</v>
      </c>
      <c r="I517" s="102">
        <v>130600</v>
      </c>
      <c r="J517" s="102">
        <f>ROUND(I517*H517,2)</f>
        <v>0</v>
      </c>
      <c r="K517" s="99" t="s">
        <v>102</v>
      </c>
      <c r="L517" s="103"/>
      <c r="M517" s="104" t="s">
        <v>1</v>
      </c>
      <c r="N517" s="105" t="s">
        <v>36</v>
      </c>
      <c r="O517" s="106">
        <v>0</v>
      </c>
      <c r="P517" s="106">
        <f>O517*H517</f>
        <v>0</v>
      </c>
      <c r="Q517" s="106">
        <v>0</v>
      </c>
      <c r="R517" s="106">
        <f>Q517*H517</f>
        <v>0</v>
      </c>
      <c r="S517" s="106">
        <v>0</v>
      </c>
      <c r="T517" s="107">
        <f>S517*H517</f>
        <v>0</v>
      </c>
      <c r="AR517" s="108" t="s">
        <v>103</v>
      </c>
      <c r="AT517" s="108" t="s">
        <v>98</v>
      </c>
      <c r="AU517" s="108" t="s">
        <v>71</v>
      </c>
      <c r="AY517" s="10" t="s">
        <v>104</v>
      </c>
      <c r="BE517" s="109">
        <f>IF(N517="základní",J517,0)</f>
        <v>0</v>
      </c>
      <c r="BF517" s="109">
        <f>IF(N517="snížená",J517,0)</f>
        <v>0</v>
      </c>
      <c r="BG517" s="109">
        <f>IF(N517="zákl. přenesená",J517,0)</f>
        <v>0</v>
      </c>
      <c r="BH517" s="109">
        <f>IF(N517="sníž. přenesená",J517,0)</f>
        <v>0</v>
      </c>
      <c r="BI517" s="109">
        <f>IF(N517="nulová",J517,0)</f>
        <v>0</v>
      </c>
      <c r="BJ517" s="10" t="s">
        <v>76</v>
      </c>
      <c r="BK517" s="109">
        <f>ROUND(I517*H517,2)</f>
        <v>0</v>
      </c>
      <c r="BL517" s="10" t="s">
        <v>105</v>
      </c>
      <c r="BM517" s="108" t="s">
        <v>910</v>
      </c>
    </row>
    <row r="518" spans="2:65" s="1" customFormat="1" ht="29.25">
      <c r="B518" s="22"/>
      <c r="D518" s="110" t="s">
        <v>107</v>
      </c>
      <c r="F518" s="111" t="s">
        <v>909</v>
      </c>
      <c r="L518" s="22"/>
      <c r="M518" s="112"/>
      <c r="T518" s="46"/>
      <c r="AT518" s="10" t="s">
        <v>107</v>
      </c>
      <c r="AU518" s="10" t="s">
        <v>71</v>
      </c>
    </row>
    <row r="519" spans="2:65" s="1" customFormat="1" ht="44.25" customHeight="1">
      <c r="B519" s="22"/>
      <c r="C519" s="97" t="s">
        <v>911</v>
      </c>
      <c r="D519" s="97" t="s">
        <v>98</v>
      </c>
      <c r="E519" s="98" t="s">
        <v>912</v>
      </c>
      <c r="F519" s="99" t="s">
        <v>913</v>
      </c>
      <c r="G519" s="100" t="s">
        <v>101</v>
      </c>
      <c r="H519" s="101">
        <v>0</v>
      </c>
      <c r="I519" s="102">
        <v>222900</v>
      </c>
      <c r="J519" s="102">
        <f>ROUND(I519*H519,2)</f>
        <v>0</v>
      </c>
      <c r="K519" s="99" t="s">
        <v>102</v>
      </c>
      <c r="L519" s="103"/>
      <c r="M519" s="104" t="s">
        <v>1</v>
      </c>
      <c r="N519" s="105" t="s">
        <v>36</v>
      </c>
      <c r="O519" s="106">
        <v>0</v>
      </c>
      <c r="P519" s="106">
        <f>O519*H519</f>
        <v>0</v>
      </c>
      <c r="Q519" s="106">
        <v>0</v>
      </c>
      <c r="R519" s="106">
        <f>Q519*H519</f>
        <v>0</v>
      </c>
      <c r="S519" s="106">
        <v>0</v>
      </c>
      <c r="T519" s="107">
        <f>S519*H519</f>
        <v>0</v>
      </c>
      <c r="AR519" s="108" t="s">
        <v>103</v>
      </c>
      <c r="AT519" s="108" t="s">
        <v>98</v>
      </c>
      <c r="AU519" s="108" t="s">
        <v>71</v>
      </c>
      <c r="AY519" s="10" t="s">
        <v>104</v>
      </c>
      <c r="BE519" s="109">
        <f>IF(N519="základní",J519,0)</f>
        <v>0</v>
      </c>
      <c r="BF519" s="109">
        <f>IF(N519="snížená",J519,0)</f>
        <v>0</v>
      </c>
      <c r="BG519" s="109">
        <f>IF(N519="zákl. přenesená",J519,0)</f>
        <v>0</v>
      </c>
      <c r="BH519" s="109">
        <f>IF(N519="sníž. přenesená",J519,0)</f>
        <v>0</v>
      </c>
      <c r="BI519" s="109">
        <f>IF(N519="nulová",J519,0)</f>
        <v>0</v>
      </c>
      <c r="BJ519" s="10" t="s">
        <v>76</v>
      </c>
      <c r="BK519" s="109">
        <f>ROUND(I519*H519,2)</f>
        <v>0</v>
      </c>
      <c r="BL519" s="10" t="s">
        <v>105</v>
      </c>
      <c r="BM519" s="108" t="s">
        <v>914</v>
      </c>
    </row>
    <row r="520" spans="2:65" s="1" customFormat="1" ht="29.25">
      <c r="B520" s="22"/>
      <c r="D520" s="110" t="s">
        <v>107</v>
      </c>
      <c r="F520" s="111" t="s">
        <v>913</v>
      </c>
      <c r="L520" s="22"/>
      <c r="M520" s="112"/>
      <c r="T520" s="46"/>
      <c r="AT520" s="10" t="s">
        <v>107</v>
      </c>
      <c r="AU520" s="10" t="s">
        <v>71</v>
      </c>
    </row>
    <row r="521" spans="2:65" s="1" customFormat="1" ht="44.25" customHeight="1">
      <c r="B521" s="22"/>
      <c r="C521" s="97" t="s">
        <v>915</v>
      </c>
      <c r="D521" s="97" t="s">
        <v>98</v>
      </c>
      <c r="E521" s="98" t="s">
        <v>916</v>
      </c>
      <c r="F521" s="99" t="s">
        <v>917</v>
      </c>
      <c r="G521" s="100" t="s">
        <v>101</v>
      </c>
      <c r="H521" s="101">
        <v>0</v>
      </c>
      <c r="I521" s="102">
        <v>157600</v>
      </c>
      <c r="J521" s="102">
        <f>ROUND(I521*H521,2)</f>
        <v>0</v>
      </c>
      <c r="K521" s="99" t="s">
        <v>102</v>
      </c>
      <c r="L521" s="103"/>
      <c r="M521" s="104" t="s">
        <v>1</v>
      </c>
      <c r="N521" s="105" t="s">
        <v>36</v>
      </c>
      <c r="O521" s="106">
        <v>0</v>
      </c>
      <c r="P521" s="106">
        <f>O521*H521</f>
        <v>0</v>
      </c>
      <c r="Q521" s="106">
        <v>0</v>
      </c>
      <c r="R521" s="106">
        <f>Q521*H521</f>
        <v>0</v>
      </c>
      <c r="S521" s="106">
        <v>0</v>
      </c>
      <c r="T521" s="107">
        <f>S521*H521</f>
        <v>0</v>
      </c>
      <c r="AR521" s="108" t="s">
        <v>103</v>
      </c>
      <c r="AT521" s="108" t="s">
        <v>98</v>
      </c>
      <c r="AU521" s="108" t="s">
        <v>71</v>
      </c>
      <c r="AY521" s="10" t="s">
        <v>104</v>
      </c>
      <c r="BE521" s="109">
        <f>IF(N521="základní",J521,0)</f>
        <v>0</v>
      </c>
      <c r="BF521" s="109">
        <f>IF(N521="snížená",J521,0)</f>
        <v>0</v>
      </c>
      <c r="BG521" s="109">
        <f>IF(N521="zákl. přenesená",J521,0)</f>
        <v>0</v>
      </c>
      <c r="BH521" s="109">
        <f>IF(N521="sníž. přenesená",J521,0)</f>
        <v>0</v>
      </c>
      <c r="BI521" s="109">
        <f>IF(N521="nulová",J521,0)</f>
        <v>0</v>
      </c>
      <c r="BJ521" s="10" t="s">
        <v>76</v>
      </c>
      <c r="BK521" s="109">
        <f>ROUND(I521*H521,2)</f>
        <v>0</v>
      </c>
      <c r="BL521" s="10" t="s">
        <v>105</v>
      </c>
      <c r="BM521" s="108" t="s">
        <v>918</v>
      </c>
    </row>
    <row r="522" spans="2:65" s="1" customFormat="1" ht="29.25">
      <c r="B522" s="22"/>
      <c r="D522" s="110" t="s">
        <v>107</v>
      </c>
      <c r="F522" s="111" t="s">
        <v>917</v>
      </c>
      <c r="L522" s="22"/>
      <c r="M522" s="112"/>
      <c r="T522" s="46"/>
      <c r="AT522" s="10" t="s">
        <v>107</v>
      </c>
      <c r="AU522" s="10" t="s">
        <v>71</v>
      </c>
    </row>
    <row r="523" spans="2:65" s="1" customFormat="1" ht="44.25" customHeight="1">
      <c r="B523" s="22"/>
      <c r="C523" s="97" t="s">
        <v>919</v>
      </c>
      <c r="D523" s="97" t="s">
        <v>98</v>
      </c>
      <c r="E523" s="98" t="s">
        <v>920</v>
      </c>
      <c r="F523" s="99" t="s">
        <v>921</v>
      </c>
      <c r="G523" s="100" t="s">
        <v>101</v>
      </c>
      <c r="H523" s="101">
        <v>0</v>
      </c>
      <c r="I523" s="102">
        <v>143700</v>
      </c>
      <c r="J523" s="102">
        <f>ROUND(I523*H523,2)</f>
        <v>0</v>
      </c>
      <c r="K523" s="99" t="s">
        <v>102</v>
      </c>
      <c r="L523" s="103"/>
      <c r="M523" s="104" t="s">
        <v>1</v>
      </c>
      <c r="N523" s="105" t="s">
        <v>36</v>
      </c>
      <c r="O523" s="106">
        <v>0</v>
      </c>
      <c r="P523" s="106">
        <f>O523*H523</f>
        <v>0</v>
      </c>
      <c r="Q523" s="106">
        <v>0</v>
      </c>
      <c r="R523" s="106">
        <f>Q523*H523</f>
        <v>0</v>
      </c>
      <c r="S523" s="106">
        <v>0</v>
      </c>
      <c r="T523" s="107">
        <f>S523*H523</f>
        <v>0</v>
      </c>
      <c r="AR523" s="108" t="s">
        <v>103</v>
      </c>
      <c r="AT523" s="108" t="s">
        <v>98</v>
      </c>
      <c r="AU523" s="108" t="s">
        <v>71</v>
      </c>
      <c r="AY523" s="10" t="s">
        <v>104</v>
      </c>
      <c r="BE523" s="109">
        <f>IF(N523="základní",J523,0)</f>
        <v>0</v>
      </c>
      <c r="BF523" s="109">
        <f>IF(N523="snížená",J523,0)</f>
        <v>0</v>
      </c>
      <c r="BG523" s="109">
        <f>IF(N523="zákl. přenesená",J523,0)</f>
        <v>0</v>
      </c>
      <c r="BH523" s="109">
        <f>IF(N523="sníž. přenesená",J523,0)</f>
        <v>0</v>
      </c>
      <c r="BI523" s="109">
        <f>IF(N523="nulová",J523,0)</f>
        <v>0</v>
      </c>
      <c r="BJ523" s="10" t="s">
        <v>76</v>
      </c>
      <c r="BK523" s="109">
        <f>ROUND(I523*H523,2)</f>
        <v>0</v>
      </c>
      <c r="BL523" s="10" t="s">
        <v>105</v>
      </c>
      <c r="BM523" s="108" t="s">
        <v>922</v>
      </c>
    </row>
    <row r="524" spans="2:65" s="1" customFormat="1" ht="29.25">
      <c r="B524" s="22"/>
      <c r="D524" s="110" t="s">
        <v>107</v>
      </c>
      <c r="F524" s="111" t="s">
        <v>921</v>
      </c>
      <c r="L524" s="22"/>
      <c r="M524" s="112"/>
      <c r="T524" s="46"/>
      <c r="AT524" s="10" t="s">
        <v>107</v>
      </c>
      <c r="AU524" s="10" t="s">
        <v>71</v>
      </c>
    </row>
    <row r="525" spans="2:65" s="1" customFormat="1" ht="44.25" customHeight="1">
      <c r="B525" s="22"/>
      <c r="C525" s="97" t="s">
        <v>923</v>
      </c>
      <c r="D525" s="97" t="s">
        <v>98</v>
      </c>
      <c r="E525" s="98" t="s">
        <v>924</v>
      </c>
      <c r="F525" s="99" t="s">
        <v>925</v>
      </c>
      <c r="G525" s="100" t="s">
        <v>101</v>
      </c>
      <c r="H525" s="101">
        <v>0</v>
      </c>
      <c r="I525" s="102">
        <v>194600</v>
      </c>
      <c r="J525" s="102">
        <f>ROUND(I525*H525,2)</f>
        <v>0</v>
      </c>
      <c r="K525" s="99" t="s">
        <v>102</v>
      </c>
      <c r="L525" s="103"/>
      <c r="M525" s="104" t="s">
        <v>1</v>
      </c>
      <c r="N525" s="105" t="s">
        <v>36</v>
      </c>
      <c r="O525" s="106">
        <v>0</v>
      </c>
      <c r="P525" s="106">
        <f>O525*H525</f>
        <v>0</v>
      </c>
      <c r="Q525" s="106">
        <v>0</v>
      </c>
      <c r="R525" s="106">
        <f>Q525*H525</f>
        <v>0</v>
      </c>
      <c r="S525" s="106">
        <v>0</v>
      </c>
      <c r="T525" s="107">
        <f>S525*H525</f>
        <v>0</v>
      </c>
      <c r="AR525" s="108" t="s">
        <v>103</v>
      </c>
      <c r="AT525" s="108" t="s">
        <v>98</v>
      </c>
      <c r="AU525" s="108" t="s">
        <v>71</v>
      </c>
      <c r="AY525" s="10" t="s">
        <v>104</v>
      </c>
      <c r="BE525" s="109">
        <f>IF(N525="základní",J525,0)</f>
        <v>0</v>
      </c>
      <c r="BF525" s="109">
        <f>IF(N525="snížená",J525,0)</f>
        <v>0</v>
      </c>
      <c r="BG525" s="109">
        <f>IF(N525="zákl. přenesená",J525,0)</f>
        <v>0</v>
      </c>
      <c r="BH525" s="109">
        <f>IF(N525="sníž. přenesená",J525,0)</f>
        <v>0</v>
      </c>
      <c r="BI525" s="109">
        <f>IF(N525="nulová",J525,0)</f>
        <v>0</v>
      </c>
      <c r="BJ525" s="10" t="s">
        <v>76</v>
      </c>
      <c r="BK525" s="109">
        <f>ROUND(I525*H525,2)</f>
        <v>0</v>
      </c>
      <c r="BL525" s="10" t="s">
        <v>105</v>
      </c>
      <c r="BM525" s="108" t="s">
        <v>926</v>
      </c>
    </row>
    <row r="526" spans="2:65" s="1" customFormat="1" ht="29.25">
      <c r="B526" s="22"/>
      <c r="D526" s="110" t="s">
        <v>107</v>
      </c>
      <c r="F526" s="111" t="s">
        <v>925</v>
      </c>
      <c r="L526" s="22"/>
      <c r="M526" s="112"/>
      <c r="T526" s="46"/>
      <c r="AT526" s="10" t="s">
        <v>107</v>
      </c>
      <c r="AU526" s="10" t="s">
        <v>71</v>
      </c>
    </row>
    <row r="527" spans="2:65" s="1" customFormat="1" ht="44.25" customHeight="1">
      <c r="B527" s="22"/>
      <c r="C527" s="97" t="s">
        <v>927</v>
      </c>
      <c r="D527" s="97" t="s">
        <v>98</v>
      </c>
      <c r="E527" s="98" t="s">
        <v>928</v>
      </c>
      <c r="F527" s="99" t="s">
        <v>929</v>
      </c>
      <c r="G527" s="100" t="s">
        <v>101</v>
      </c>
      <c r="H527" s="101">
        <v>0</v>
      </c>
      <c r="I527" s="102">
        <v>174100</v>
      </c>
      <c r="J527" s="102">
        <f>ROUND(I527*H527,2)</f>
        <v>0</v>
      </c>
      <c r="K527" s="99" t="s">
        <v>102</v>
      </c>
      <c r="L527" s="103"/>
      <c r="M527" s="104" t="s">
        <v>1</v>
      </c>
      <c r="N527" s="105" t="s">
        <v>36</v>
      </c>
      <c r="O527" s="106">
        <v>0</v>
      </c>
      <c r="P527" s="106">
        <f>O527*H527</f>
        <v>0</v>
      </c>
      <c r="Q527" s="106">
        <v>0</v>
      </c>
      <c r="R527" s="106">
        <f>Q527*H527</f>
        <v>0</v>
      </c>
      <c r="S527" s="106">
        <v>0</v>
      </c>
      <c r="T527" s="107">
        <f>S527*H527</f>
        <v>0</v>
      </c>
      <c r="AR527" s="108" t="s">
        <v>103</v>
      </c>
      <c r="AT527" s="108" t="s">
        <v>98</v>
      </c>
      <c r="AU527" s="108" t="s">
        <v>71</v>
      </c>
      <c r="AY527" s="10" t="s">
        <v>104</v>
      </c>
      <c r="BE527" s="109">
        <f>IF(N527="základní",J527,0)</f>
        <v>0</v>
      </c>
      <c r="BF527" s="109">
        <f>IF(N527="snížená",J527,0)</f>
        <v>0</v>
      </c>
      <c r="BG527" s="109">
        <f>IF(N527="zákl. přenesená",J527,0)</f>
        <v>0</v>
      </c>
      <c r="BH527" s="109">
        <f>IF(N527="sníž. přenesená",J527,0)</f>
        <v>0</v>
      </c>
      <c r="BI527" s="109">
        <f>IF(N527="nulová",J527,0)</f>
        <v>0</v>
      </c>
      <c r="BJ527" s="10" t="s">
        <v>76</v>
      </c>
      <c r="BK527" s="109">
        <f>ROUND(I527*H527,2)</f>
        <v>0</v>
      </c>
      <c r="BL527" s="10" t="s">
        <v>105</v>
      </c>
      <c r="BM527" s="108" t="s">
        <v>930</v>
      </c>
    </row>
    <row r="528" spans="2:65" s="1" customFormat="1" ht="29.25">
      <c r="B528" s="22"/>
      <c r="D528" s="110" t="s">
        <v>107</v>
      </c>
      <c r="F528" s="111" t="s">
        <v>929</v>
      </c>
      <c r="L528" s="22"/>
      <c r="M528" s="112"/>
      <c r="T528" s="46"/>
      <c r="AT528" s="10" t="s">
        <v>107</v>
      </c>
      <c r="AU528" s="10" t="s">
        <v>71</v>
      </c>
    </row>
    <row r="529" spans="2:65" s="1" customFormat="1" ht="44.25" customHeight="1">
      <c r="B529" s="22"/>
      <c r="C529" s="97" t="s">
        <v>931</v>
      </c>
      <c r="D529" s="97" t="s">
        <v>98</v>
      </c>
      <c r="E529" s="98" t="s">
        <v>932</v>
      </c>
      <c r="F529" s="99" t="s">
        <v>933</v>
      </c>
      <c r="G529" s="100" t="s">
        <v>101</v>
      </c>
      <c r="H529" s="101">
        <v>0</v>
      </c>
      <c r="I529" s="102">
        <v>227700</v>
      </c>
      <c r="J529" s="102">
        <f>ROUND(I529*H529,2)</f>
        <v>0</v>
      </c>
      <c r="K529" s="99" t="s">
        <v>102</v>
      </c>
      <c r="L529" s="103"/>
      <c r="M529" s="104" t="s">
        <v>1</v>
      </c>
      <c r="N529" s="105" t="s">
        <v>36</v>
      </c>
      <c r="O529" s="106">
        <v>0</v>
      </c>
      <c r="P529" s="106">
        <f>O529*H529</f>
        <v>0</v>
      </c>
      <c r="Q529" s="106">
        <v>0</v>
      </c>
      <c r="R529" s="106">
        <f>Q529*H529</f>
        <v>0</v>
      </c>
      <c r="S529" s="106">
        <v>0</v>
      </c>
      <c r="T529" s="107">
        <f>S529*H529</f>
        <v>0</v>
      </c>
      <c r="AR529" s="108" t="s">
        <v>103</v>
      </c>
      <c r="AT529" s="108" t="s">
        <v>98</v>
      </c>
      <c r="AU529" s="108" t="s">
        <v>71</v>
      </c>
      <c r="AY529" s="10" t="s">
        <v>104</v>
      </c>
      <c r="BE529" s="109">
        <f>IF(N529="základní",J529,0)</f>
        <v>0</v>
      </c>
      <c r="BF529" s="109">
        <f>IF(N529="snížená",J529,0)</f>
        <v>0</v>
      </c>
      <c r="BG529" s="109">
        <f>IF(N529="zákl. přenesená",J529,0)</f>
        <v>0</v>
      </c>
      <c r="BH529" s="109">
        <f>IF(N529="sníž. přenesená",J529,0)</f>
        <v>0</v>
      </c>
      <c r="BI529" s="109">
        <f>IF(N529="nulová",J529,0)</f>
        <v>0</v>
      </c>
      <c r="BJ529" s="10" t="s">
        <v>76</v>
      </c>
      <c r="BK529" s="109">
        <f>ROUND(I529*H529,2)</f>
        <v>0</v>
      </c>
      <c r="BL529" s="10" t="s">
        <v>105</v>
      </c>
      <c r="BM529" s="108" t="s">
        <v>934</v>
      </c>
    </row>
    <row r="530" spans="2:65" s="1" customFormat="1" ht="29.25">
      <c r="B530" s="22"/>
      <c r="D530" s="110" t="s">
        <v>107</v>
      </c>
      <c r="F530" s="111" t="s">
        <v>933</v>
      </c>
      <c r="L530" s="22"/>
      <c r="M530" s="112"/>
      <c r="T530" s="46"/>
      <c r="AT530" s="10" t="s">
        <v>107</v>
      </c>
      <c r="AU530" s="10" t="s">
        <v>71</v>
      </c>
    </row>
    <row r="531" spans="2:65" s="1" customFormat="1" ht="44.25" customHeight="1">
      <c r="B531" s="22"/>
      <c r="C531" s="97" t="s">
        <v>935</v>
      </c>
      <c r="D531" s="97" t="s">
        <v>98</v>
      </c>
      <c r="E531" s="98" t="s">
        <v>936</v>
      </c>
      <c r="F531" s="99" t="s">
        <v>937</v>
      </c>
      <c r="G531" s="100" t="s">
        <v>101</v>
      </c>
      <c r="H531" s="101">
        <v>0</v>
      </c>
      <c r="I531" s="102">
        <v>261000</v>
      </c>
      <c r="J531" s="102">
        <f>ROUND(I531*H531,2)</f>
        <v>0</v>
      </c>
      <c r="K531" s="99" t="s">
        <v>102</v>
      </c>
      <c r="L531" s="103"/>
      <c r="M531" s="104" t="s">
        <v>1</v>
      </c>
      <c r="N531" s="105" t="s">
        <v>36</v>
      </c>
      <c r="O531" s="106">
        <v>0</v>
      </c>
      <c r="P531" s="106">
        <f>O531*H531</f>
        <v>0</v>
      </c>
      <c r="Q531" s="106">
        <v>0</v>
      </c>
      <c r="R531" s="106">
        <f>Q531*H531</f>
        <v>0</v>
      </c>
      <c r="S531" s="106">
        <v>0</v>
      </c>
      <c r="T531" s="107">
        <f>S531*H531</f>
        <v>0</v>
      </c>
      <c r="AR531" s="108" t="s">
        <v>103</v>
      </c>
      <c r="AT531" s="108" t="s">
        <v>98</v>
      </c>
      <c r="AU531" s="108" t="s">
        <v>71</v>
      </c>
      <c r="AY531" s="10" t="s">
        <v>104</v>
      </c>
      <c r="BE531" s="109">
        <f>IF(N531="základní",J531,0)</f>
        <v>0</v>
      </c>
      <c r="BF531" s="109">
        <f>IF(N531="snížená",J531,0)</f>
        <v>0</v>
      </c>
      <c r="BG531" s="109">
        <f>IF(N531="zákl. přenesená",J531,0)</f>
        <v>0</v>
      </c>
      <c r="BH531" s="109">
        <f>IF(N531="sníž. přenesená",J531,0)</f>
        <v>0</v>
      </c>
      <c r="BI531" s="109">
        <f>IF(N531="nulová",J531,0)</f>
        <v>0</v>
      </c>
      <c r="BJ531" s="10" t="s">
        <v>76</v>
      </c>
      <c r="BK531" s="109">
        <f>ROUND(I531*H531,2)</f>
        <v>0</v>
      </c>
      <c r="BL531" s="10" t="s">
        <v>105</v>
      </c>
      <c r="BM531" s="108" t="s">
        <v>938</v>
      </c>
    </row>
    <row r="532" spans="2:65" s="1" customFormat="1" ht="29.25">
      <c r="B532" s="22"/>
      <c r="D532" s="110" t="s">
        <v>107</v>
      </c>
      <c r="F532" s="111" t="s">
        <v>937</v>
      </c>
      <c r="L532" s="22"/>
      <c r="M532" s="112"/>
      <c r="T532" s="46"/>
      <c r="AT532" s="10" t="s">
        <v>107</v>
      </c>
      <c r="AU532" s="10" t="s">
        <v>71</v>
      </c>
    </row>
    <row r="533" spans="2:65" s="1" customFormat="1" ht="62.65" customHeight="1">
      <c r="B533" s="22"/>
      <c r="C533" s="97" t="s">
        <v>939</v>
      </c>
      <c r="D533" s="97" t="s">
        <v>98</v>
      </c>
      <c r="E533" s="98" t="s">
        <v>940</v>
      </c>
      <c r="F533" s="99" t="s">
        <v>941</v>
      </c>
      <c r="G533" s="100" t="s">
        <v>101</v>
      </c>
      <c r="H533" s="101">
        <v>0</v>
      </c>
      <c r="I533" s="102">
        <v>178300</v>
      </c>
      <c r="J533" s="102">
        <f>ROUND(I533*H533,2)</f>
        <v>0</v>
      </c>
      <c r="K533" s="99" t="s">
        <v>102</v>
      </c>
      <c r="L533" s="103"/>
      <c r="M533" s="104" t="s">
        <v>1</v>
      </c>
      <c r="N533" s="105" t="s">
        <v>36</v>
      </c>
      <c r="O533" s="106">
        <v>0</v>
      </c>
      <c r="P533" s="106">
        <f>O533*H533</f>
        <v>0</v>
      </c>
      <c r="Q533" s="106">
        <v>0</v>
      </c>
      <c r="R533" s="106">
        <f>Q533*H533</f>
        <v>0</v>
      </c>
      <c r="S533" s="106">
        <v>0</v>
      </c>
      <c r="T533" s="107">
        <f>S533*H533</f>
        <v>0</v>
      </c>
      <c r="AR533" s="108" t="s">
        <v>103</v>
      </c>
      <c r="AT533" s="108" t="s">
        <v>98</v>
      </c>
      <c r="AU533" s="108" t="s">
        <v>71</v>
      </c>
      <c r="AY533" s="10" t="s">
        <v>104</v>
      </c>
      <c r="BE533" s="109">
        <f>IF(N533="základní",J533,0)</f>
        <v>0</v>
      </c>
      <c r="BF533" s="109">
        <f>IF(N533="snížená",J533,0)</f>
        <v>0</v>
      </c>
      <c r="BG533" s="109">
        <f>IF(N533="zákl. přenesená",J533,0)</f>
        <v>0</v>
      </c>
      <c r="BH533" s="109">
        <f>IF(N533="sníž. přenesená",J533,0)</f>
        <v>0</v>
      </c>
      <c r="BI533" s="109">
        <f>IF(N533="nulová",J533,0)</f>
        <v>0</v>
      </c>
      <c r="BJ533" s="10" t="s">
        <v>76</v>
      </c>
      <c r="BK533" s="109">
        <f>ROUND(I533*H533,2)</f>
        <v>0</v>
      </c>
      <c r="BL533" s="10" t="s">
        <v>105</v>
      </c>
      <c r="BM533" s="108" t="s">
        <v>942</v>
      </c>
    </row>
    <row r="534" spans="2:65" s="1" customFormat="1" ht="39">
      <c r="B534" s="22"/>
      <c r="D534" s="110" t="s">
        <v>107</v>
      </c>
      <c r="F534" s="111" t="s">
        <v>941</v>
      </c>
      <c r="L534" s="22"/>
      <c r="M534" s="112"/>
      <c r="T534" s="46"/>
      <c r="AT534" s="10" t="s">
        <v>107</v>
      </c>
      <c r="AU534" s="10" t="s">
        <v>71</v>
      </c>
    </row>
    <row r="535" spans="2:65" s="1" customFormat="1" ht="62.65" customHeight="1">
      <c r="B535" s="22"/>
      <c r="C535" s="97" t="s">
        <v>943</v>
      </c>
      <c r="D535" s="97" t="s">
        <v>98</v>
      </c>
      <c r="E535" s="98" t="s">
        <v>944</v>
      </c>
      <c r="F535" s="99" t="s">
        <v>945</v>
      </c>
      <c r="G535" s="100" t="s">
        <v>101</v>
      </c>
      <c r="H535" s="101">
        <v>0</v>
      </c>
      <c r="I535" s="102">
        <v>252500</v>
      </c>
      <c r="J535" s="102">
        <f>ROUND(I535*H535,2)</f>
        <v>0</v>
      </c>
      <c r="K535" s="99" t="s">
        <v>102</v>
      </c>
      <c r="L535" s="103"/>
      <c r="M535" s="104" t="s">
        <v>1</v>
      </c>
      <c r="N535" s="105" t="s">
        <v>36</v>
      </c>
      <c r="O535" s="106">
        <v>0</v>
      </c>
      <c r="P535" s="106">
        <f>O535*H535</f>
        <v>0</v>
      </c>
      <c r="Q535" s="106">
        <v>0</v>
      </c>
      <c r="R535" s="106">
        <f>Q535*H535</f>
        <v>0</v>
      </c>
      <c r="S535" s="106">
        <v>0</v>
      </c>
      <c r="T535" s="107">
        <f>S535*H535</f>
        <v>0</v>
      </c>
      <c r="AR535" s="108" t="s">
        <v>103</v>
      </c>
      <c r="AT535" s="108" t="s">
        <v>98</v>
      </c>
      <c r="AU535" s="108" t="s">
        <v>71</v>
      </c>
      <c r="AY535" s="10" t="s">
        <v>104</v>
      </c>
      <c r="BE535" s="109">
        <f>IF(N535="základní",J535,0)</f>
        <v>0</v>
      </c>
      <c r="BF535" s="109">
        <f>IF(N535="snížená",J535,0)</f>
        <v>0</v>
      </c>
      <c r="BG535" s="109">
        <f>IF(N535="zákl. přenesená",J535,0)</f>
        <v>0</v>
      </c>
      <c r="BH535" s="109">
        <f>IF(N535="sníž. přenesená",J535,0)</f>
        <v>0</v>
      </c>
      <c r="BI535" s="109">
        <f>IF(N535="nulová",J535,0)</f>
        <v>0</v>
      </c>
      <c r="BJ535" s="10" t="s">
        <v>76</v>
      </c>
      <c r="BK535" s="109">
        <f>ROUND(I535*H535,2)</f>
        <v>0</v>
      </c>
      <c r="BL535" s="10" t="s">
        <v>105</v>
      </c>
      <c r="BM535" s="108" t="s">
        <v>946</v>
      </c>
    </row>
    <row r="536" spans="2:65" s="1" customFormat="1" ht="39">
      <c r="B536" s="22"/>
      <c r="D536" s="110" t="s">
        <v>107</v>
      </c>
      <c r="F536" s="111" t="s">
        <v>945</v>
      </c>
      <c r="L536" s="22"/>
      <c r="M536" s="112"/>
      <c r="T536" s="46"/>
      <c r="AT536" s="10" t="s">
        <v>107</v>
      </c>
      <c r="AU536" s="10" t="s">
        <v>71</v>
      </c>
    </row>
    <row r="537" spans="2:65" s="1" customFormat="1" ht="62.65" customHeight="1">
      <c r="B537" s="22"/>
      <c r="C537" s="97" t="s">
        <v>947</v>
      </c>
      <c r="D537" s="97" t="s">
        <v>98</v>
      </c>
      <c r="E537" s="98" t="s">
        <v>948</v>
      </c>
      <c r="F537" s="99" t="s">
        <v>949</v>
      </c>
      <c r="G537" s="100" t="s">
        <v>101</v>
      </c>
      <c r="H537" s="101">
        <v>0</v>
      </c>
      <c r="I537" s="102">
        <v>286900</v>
      </c>
      <c r="J537" s="102">
        <f>ROUND(I537*H537,2)</f>
        <v>0</v>
      </c>
      <c r="K537" s="99" t="s">
        <v>102</v>
      </c>
      <c r="L537" s="103"/>
      <c r="M537" s="104" t="s">
        <v>1</v>
      </c>
      <c r="N537" s="105" t="s">
        <v>36</v>
      </c>
      <c r="O537" s="106">
        <v>0</v>
      </c>
      <c r="P537" s="106">
        <f>O537*H537</f>
        <v>0</v>
      </c>
      <c r="Q537" s="106">
        <v>0</v>
      </c>
      <c r="R537" s="106">
        <f>Q537*H537</f>
        <v>0</v>
      </c>
      <c r="S537" s="106">
        <v>0</v>
      </c>
      <c r="T537" s="107">
        <f>S537*H537</f>
        <v>0</v>
      </c>
      <c r="AR537" s="108" t="s">
        <v>103</v>
      </c>
      <c r="AT537" s="108" t="s">
        <v>98</v>
      </c>
      <c r="AU537" s="108" t="s">
        <v>71</v>
      </c>
      <c r="AY537" s="10" t="s">
        <v>104</v>
      </c>
      <c r="BE537" s="109">
        <f>IF(N537="základní",J537,0)</f>
        <v>0</v>
      </c>
      <c r="BF537" s="109">
        <f>IF(N537="snížená",J537,0)</f>
        <v>0</v>
      </c>
      <c r="BG537" s="109">
        <f>IF(N537="zákl. přenesená",J537,0)</f>
        <v>0</v>
      </c>
      <c r="BH537" s="109">
        <f>IF(N537="sníž. přenesená",J537,0)</f>
        <v>0</v>
      </c>
      <c r="BI537" s="109">
        <f>IF(N537="nulová",J537,0)</f>
        <v>0</v>
      </c>
      <c r="BJ537" s="10" t="s">
        <v>76</v>
      </c>
      <c r="BK537" s="109">
        <f>ROUND(I537*H537,2)</f>
        <v>0</v>
      </c>
      <c r="BL537" s="10" t="s">
        <v>105</v>
      </c>
      <c r="BM537" s="108" t="s">
        <v>950</v>
      </c>
    </row>
    <row r="538" spans="2:65" s="1" customFormat="1" ht="39">
      <c r="B538" s="22"/>
      <c r="D538" s="110" t="s">
        <v>107</v>
      </c>
      <c r="F538" s="111" t="s">
        <v>949</v>
      </c>
      <c r="L538" s="22"/>
      <c r="M538" s="112"/>
      <c r="T538" s="46"/>
      <c r="AT538" s="10" t="s">
        <v>107</v>
      </c>
      <c r="AU538" s="10" t="s">
        <v>71</v>
      </c>
    </row>
    <row r="539" spans="2:65" s="1" customFormat="1" ht="49.15" customHeight="1">
      <c r="B539" s="22"/>
      <c r="C539" s="97" t="s">
        <v>951</v>
      </c>
      <c r="D539" s="97" t="s">
        <v>98</v>
      </c>
      <c r="E539" s="98" t="s">
        <v>952</v>
      </c>
      <c r="F539" s="99" t="s">
        <v>953</v>
      </c>
      <c r="G539" s="100" t="s">
        <v>101</v>
      </c>
      <c r="H539" s="101">
        <v>0</v>
      </c>
      <c r="I539" s="102">
        <v>343100</v>
      </c>
      <c r="J539" s="102">
        <f>ROUND(I539*H539,2)</f>
        <v>0</v>
      </c>
      <c r="K539" s="99" t="s">
        <v>102</v>
      </c>
      <c r="L539" s="103"/>
      <c r="M539" s="104" t="s">
        <v>1</v>
      </c>
      <c r="N539" s="105" t="s">
        <v>36</v>
      </c>
      <c r="O539" s="106">
        <v>0</v>
      </c>
      <c r="P539" s="106">
        <f>O539*H539</f>
        <v>0</v>
      </c>
      <c r="Q539" s="106">
        <v>0</v>
      </c>
      <c r="R539" s="106">
        <f>Q539*H539</f>
        <v>0</v>
      </c>
      <c r="S539" s="106">
        <v>0</v>
      </c>
      <c r="T539" s="107">
        <f>S539*H539</f>
        <v>0</v>
      </c>
      <c r="AR539" s="108" t="s">
        <v>103</v>
      </c>
      <c r="AT539" s="108" t="s">
        <v>98</v>
      </c>
      <c r="AU539" s="108" t="s">
        <v>71</v>
      </c>
      <c r="AY539" s="10" t="s">
        <v>104</v>
      </c>
      <c r="BE539" s="109">
        <f>IF(N539="základní",J539,0)</f>
        <v>0</v>
      </c>
      <c r="BF539" s="109">
        <f>IF(N539="snížená",J539,0)</f>
        <v>0</v>
      </c>
      <c r="BG539" s="109">
        <f>IF(N539="zákl. přenesená",J539,0)</f>
        <v>0</v>
      </c>
      <c r="BH539" s="109">
        <f>IF(N539="sníž. přenesená",J539,0)</f>
        <v>0</v>
      </c>
      <c r="BI539" s="109">
        <f>IF(N539="nulová",J539,0)</f>
        <v>0</v>
      </c>
      <c r="BJ539" s="10" t="s">
        <v>76</v>
      </c>
      <c r="BK539" s="109">
        <f>ROUND(I539*H539,2)</f>
        <v>0</v>
      </c>
      <c r="BL539" s="10" t="s">
        <v>105</v>
      </c>
      <c r="BM539" s="108" t="s">
        <v>954</v>
      </c>
    </row>
    <row r="540" spans="2:65" s="1" customFormat="1" ht="29.25">
      <c r="B540" s="22"/>
      <c r="D540" s="110" t="s">
        <v>107</v>
      </c>
      <c r="F540" s="111" t="s">
        <v>953</v>
      </c>
      <c r="L540" s="22"/>
      <c r="M540" s="112"/>
      <c r="T540" s="46"/>
      <c r="AT540" s="10" t="s">
        <v>107</v>
      </c>
      <c r="AU540" s="10" t="s">
        <v>71</v>
      </c>
    </row>
    <row r="541" spans="2:65" s="1" customFormat="1" ht="16.5" customHeight="1">
      <c r="B541" s="22"/>
      <c r="C541" s="113" t="s">
        <v>955</v>
      </c>
      <c r="D541" s="113" t="s">
        <v>956</v>
      </c>
      <c r="E541" s="114" t="s">
        <v>957</v>
      </c>
      <c r="F541" s="115" t="s">
        <v>958</v>
      </c>
      <c r="G541" s="116" t="s">
        <v>959</v>
      </c>
      <c r="H541" s="117">
        <v>110</v>
      </c>
      <c r="I541" s="118">
        <v>973</v>
      </c>
      <c r="J541" s="118">
        <f>ROUND(I541*H541,2)</f>
        <v>107030</v>
      </c>
      <c r="K541" s="115" t="s">
        <v>102</v>
      </c>
      <c r="L541" s="22"/>
      <c r="M541" s="119" t="s">
        <v>1</v>
      </c>
      <c r="N541" s="120" t="s">
        <v>36</v>
      </c>
      <c r="O541" s="106">
        <v>0</v>
      </c>
      <c r="P541" s="106">
        <f>O541*H541</f>
        <v>0</v>
      </c>
      <c r="Q541" s="106">
        <v>0</v>
      </c>
      <c r="R541" s="106">
        <f>Q541*H541</f>
        <v>0</v>
      </c>
      <c r="S541" s="106">
        <v>0</v>
      </c>
      <c r="T541" s="107">
        <f>S541*H541</f>
        <v>0</v>
      </c>
      <c r="AR541" s="108" t="s">
        <v>105</v>
      </c>
      <c r="AT541" s="108" t="s">
        <v>956</v>
      </c>
      <c r="AU541" s="108" t="s">
        <v>71</v>
      </c>
      <c r="AY541" s="10" t="s">
        <v>104</v>
      </c>
      <c r="BE541" s="109">
        <f>IF(N541="základní",J541,0)</f>
        <v>107030</v>
      </c>
      <c r="BF541" s="109">
        <f>IF(N541="snížená",J541,0)</f>
        <v>0</v>
      </c>
      <c r="BG541" s="109">
        <f>IF(N541="zákl. přenesená",J541,0)</f>
        <v>0</v>
      </c>
      <c r="BH541" s="109">
        <f>IF(N541="sníž. přenesená",J541,0)</f>
        <v>0</v>
      </c>
      <c r="BI541" s="109">
        <f>IF(N541="nulová",J541,0)</f>
        <v>0</v>
      </c>
      <c r="BJ541" s="10" t="s">
        <v>76</v>
      </c>
      <c r="BK541" s="109">
        <f>ROUND(I541*H541,2)</f>
        <v>107030</v>
      </c>
      <c r="BL541" s="10" t="s">
        <v>105</v>
      </c>
      <c r="BM541" s="108" t="s">
        <v>960</v>
      </c>
    </row>
    <row r="542" spans="2:65" s="1" customFormat="1" ht="29.25">
      <c r="B542" s="22"/>
      <c r="D542" s="110" t="s">
        <v>107</v>
      </c>
      <c r="F542" s="111" t="s">
        <v>961</v>
      </c>
      <c r="L542" s="22"/>
      <c r="M542" s="112"/>
      <c r="T542" s="46"/>
      <c r="AT542" s="10" t="s">
        <v>107</v>
      </c>
      <c r="AU542" s="10" t="s">
        <v>71</v>
      </c>
    </row>
    <row r="543" spans="2:65" s="1" customFormat="1" ht="24.2" customHeight="1">
      <c r="B543" s="22"/>
      <c r="C543" s="113" t="s">
        <v>962</v>
      </c>
      <c r="D543" s="113" t="s">
        <v>956</v>
      </c>
      <c r="E543" s="114" t="s">
        <v>963</v>
      </c>
      <c r="F543" s="115" t="s">
        <v>964</v>
      </c>
      <c r="G543" s="116" t="s">
        <v>959</v>
      </c>
      <c r="H543" s="117">
        <v>89</v>
      </c>
      <c r="I543" s="118">
        <v>973</v>
      </c>
      <c r="J543" s="118">
        <f>ROUND(I543*H543,2)</f>
        <v>86597</v>
      </c>
      <c r="K543" s="115" t="s">
        <v>102</v>
      </c>
      <c r="L543" s="22"/>
      <c r="M543" s="119" t="s">
        <v>1</v>
      </c>
      <c r="N543" s="120" t="s">
        <v>36</v>
      </c>
      <c r="O543" s="106">
        <v>0</v>
      </c>
      <c r="P543" s="106">
        <f>O543*H543</f>
        <v>0</v>
      </c>
      <c r="Q543" s="106">
        <v>0</v>
      </c>
      <c r="R543" s="106">
        <f>Q543*H543</f>
        <v>0</v>
      </c>
      <c r="S543" s="106">
        <v>0</v>
      </c>
      <c r="T543" s="107">
        <f>S543*H543</f>
        <v>0</v>
      </c>
      <c r="AR543" s="108" t="s">
        <v>105</v>
      </c>
      <c r="AT543" s="108" t="s">
        <v>956</v>
      </c>
      <c r="AU543" s="108" t="s">
        <v>71</v>
      </c>
      <c r="AY543" s="10" t="s">
        <v>104</v>
      </c>
      <c r="BE543" s="109">
        <f>IF(N543="základní",J543,0)</f>
        <v>86597</v>
      </c>
      <c r="BF543" s="109">
        <f>IF(N543="snížená",J543,0)</f>
        <v>0</v>
      </c>
      <c r="BG543" s="109">
        <f>IF(N543="zákl. přenesená",J543,0)</f>
        <v>0</v>
      </c>
      <c r="BH543" s="109">
        <f>IF(N543="sníž. přenesená",J543,0)</f>
        <v>0</v>
      </c>
      <c r="BI543" s="109">
        <f>IF(N543="nulová",J543,0)</f>
        <v>0</v>
      </c>
      <c r="BJ543" s="10" t="s">
        <v>76</v>
      </c>
      <c r="BK543" s="109">
        <f>ROUND(I543*H543,2)</f>
        <v>86597</v>
      </c>
      <c r="BL543" s="10" t="s">
        <v>105</v>
      </c>
      <c r="BM543" s="108" t="s">
        <v>965</v>
      </c>
    </row>
    <row r="544" spans="2:65" s="1" customFormat="1" ht="48.75">
      <c r="B544" s="22"/>
      <c r="D544" s="110" t="s">
        <v>107</v>
      </c>
      <c r="F544" s="111" t="s">
        <v>966</v>
      </c>
      <c r="L544" s="22"/>
      <c r="M544" s="112"/>
      <c r="T544" s="46"/>
      <c r="AT544" s="10" t="s">
        <v>107</v>
      </c>
      <c r="AU544" s="10" t="s">
        <v>71</v>
      </c>
    </row>
    <row r="545" spans="2:65" s="1" customFormat="1" ht="24.2" customHeight="1">
      <c r="B545" s="22"/>
      <c r="C545" s="113" t="s">
        <v>967</v>
      </c>
      <c r="D545" s="113" t="s">
        <v>956</v>
      </c>
      <c r="E545" s="114" t="s">
        <v>968</v>
      </c>
      <c r="F545" s="115" t="s">
        <v>969</v>
      </c>
      <c r="G545" s="116" t="s">
        <v>101</v>
      </c>
      <c r="H545" s="117">
        <v>0</v>
      </c>
      <c r="I545" s="118">
        <v>430</v>
      </c>
      <c r="J545" s="118">
        <f>ROUND(I545*H545,2)</f>
        <v>0</v>
      </c>
      <c r="K545" s="115" t="s">
        <v>102</v>
      </c>
      <c r="L545" s="22"/>
      <c r="M545" s="119" t="s">
        <v>1</v>
      </c>
      <c r="N545" s="120" t="s">
        <v>36</v>
      </c>
      <c r="O545" s="106">
        <v>0</v>
      </c>
      <c r="P545" s="106">
        <f>O545*H545</f>
        <v>0</v>
      </c>
      <c r="Q545" s="106">
        <v>0</v>
      </c>
      <c r="R545" s="106">
        <f>Q545*H545</f>
        <v>0</v>
      </c>
      <c r="S545" s="106">
        <v>0</v>
      </c>
      <c r="T545" s="107">
        <f>S545*H545</f>
        <v>0</v>
      </c>
      <c r="AR545" s="108" t="s">
        <v>105</v>
      </c>
      <c r="AT545" s="108" t="s">
        <v>956</v>
      </c>
      <c r="AU545" s="108" t="s">
        <v>71</v>
      </c>
      <c r="AY545" s="10" t="s">
        <v>104</v>
      </c>
      <c r="BE545" s="109">
        <f>IF(N545="základní",J545,0)</f>
        <v>0</v>
      </c>
      <c r="BF545" s="109">
        <f>IF(N545="snížená",J545,0)</f>
        <v>0</v>
      </c>
      <c r="BG545" s="109">
        <f>IF(N545="zákl. přenesená",J545,0)</f>
        <v>0</v>
      </c>
      <c r="BH545" s="109">
        <f>IF(N545="sníž. přenesená",J545,0)</f>
        <v>0</v>
      </c>
      <c r="BI545" s="109">
        <f>IF(N545="nulová",J545,0)</f>
        <v>0</v>
      </c>
      <c r="BJ545" s="10" t="s">
        <v>76</v>
      </c>
      <c r="BK545" s="109">
        <f>ROUND(I545*H545,2)</f>
        <v>0</v>
      </c>
      <c r="BL545" s="10" t="s">
        <v>105</v>
      </c>
      <c r="BM545" s="108" t="s">
        <v>970</v>
      </c>
    </row>
    <row r="546" spans="2:65" s="1" customFormat="1" ht="107.25">
      <c r="B546" s="22"/>
      <c r="D546" s="110" t="s">
        <v>107</v>
      </c>
      <c r="F546" s="111" t="s">
        <v>971</v>
      </c>
      <c r="L546" s="22"/>
      <c r="M546" s="112"/>
      <c r="T546" s="46"/>
      <c r="AT546" s="10" t="s">
        <v>107</v>
      </c>
      <c r="AU546" s="10" t="s">
        <v>71</v>
      </c>
    </row>
    <row r="547" spans="2:65" s="1" customFormat="1" ht="24.2" customHeight="1">
      <c r="B547" s="22"/>
      <c r="C547" s="113" t="s">
        <v>972</v>
      </c>
      <c r="D547" s="113" t="s">
        <v>956</v>
      </c>
      <c r="E547" s="114" t="s">
        <v>973</v>
      </c>
      <c r="F547" s="115" t="s">
        <v>974</v>
      </c>
      <c r="G547" s="116" t="s">
        <v>101</v>
      </c>
      <c r="H547" s="117">
        <v>37</v>
      </c>
      <c r="I547" s="118">
        <v>1080</v>
      </c>
      <c r="J547" s="118">
        <f>ROUND(I547*H547,2)</f>
        <v>39960</v>
      </c>
      <c r="K547" s="115" t="s">
        <v>102</v>
      </c>
      <c r="L547" s="22"/>
      <c r="M547" s="119" t="s">
        <v>1</v>
      </c>
      <c r="N547" s="120" t="s">
        <v>36</v>
      </c>
      <c r="O547" s="106">
        <v>0</v>
      </c>
      <c r="P547" s="106">
        <f>O547*H547</f>
        <v>0</v>
      </c>
      <c r="Q547" s="106">
        <v>0</v>
      </c>
      <c r="R547" s="106">
        <f>Q547*H547</f>
        <v>0</v>
      </c>
      <c r="S547" s="106">
        <v>0</v>
      </c>
      <c r="T547" s="107">
        <f>S547*H547</f>
        <v>0</v>
      </c>
      <c r="AR547" s="108" t="s">
        <v>105</v>
      </c>
      <c r="AT547" s="108" t="s">
        <v>956</v>
      </c>
      <c r="AU547" s="108" t="s">
        <v>71</v>
      </c>
      <c r="AY547" s="10" t="s">
        <v>104</v>
      </c>
      <c r="BE547" s="109">
        <f>IF(N547="základní",J547,0)</f>
        <v>39960</v>
      </c>
      <c r="BF547" s="109">
        <f>IF(N547="snížená",J547,0)</f>
        <v>0</v>
      </c>
      <c r="BG547" s="109">
        <f>IF(N547="zákl. přenesená",J547,0)</f>
        <v>0</v>
      </c>
      <c r="BH547" s="109">
        <f>IF(N547="sníž. přenesená",J547,0)</f>
        <v>0</v>
      </c>
      <c r="BI547" s="109">
        <f>IF(N547="nulová",J547,0)</f>
        <v>0</v>
      </c>
      <c r="BJ547" s="10" t="s">
        <v>76</v>
      </c>
      <c r="BK547" s="109">
        <f>ROUND(I547*H547,2)</f>
        <v>39960</v>
      </c>
      <c r="BL547" s="10" t="s">
        <v>105</v>
      </c>
      <c r="BM547" s="108" t="s">
        <v>975</v>
      </c>
    </row>
    <row r="548" spans="2:65" s="1" customFormat="1" ht="107.25">
      <c r="B548" s="22"/>
      <c r="D548" s="110" t="s">
        <v>107</v>
      </c>
      <c r="F548" s="111" t="s">
        <v>976</v>
      </c>
      <c r="L548" s="22"/>
      <c r="M548" s="112"/>
      <c r="T548" s="46"/>
      <c r="AT548" s="10" t="s">
        <v>107</v>
      </c>
      <c r="AU548" s="10" t="s">
        <v>71</v>
      </c>
    </row>
    <row r="549" spans="2:65" s="1" customFormat="1" ht="24.2" customHeight="1">
      <c r="B549" s="22"/>
      <c r="C549" s="113" t="s">
        <v>977</v>
      </c>
      <c r="D549" s="113" t="s">
        <v>956</v>
      </c>
      <c r="E549" s="114" t="s">
        <v>978</v>
      </c>
      <c r="F549" s="115" t="s">
        <v>979</v>
      </c>
      <c r="G549" s="116" t="s">
        <v>101</v>
      </c>
      <c r="H549" s="117">
        <v>0</v>
      </c>
      <c r="I549" s="118">
        <v>1790</v>
      </c>
      <c r="J549" s="118">
        <f>ROUND(I549*H549,2)</f>
        <v>0</v>
      </c>
      <c r="K549" s="115" t="s">
        <v>102</v>
      </c>
      <c r="L549" s="22"/>
      <c r="M549" s="119" t="s">
        <v>1</v>
      </c>
      <c r="N549" s="120" t="s">
        <v>36</v>
      </c>
      <c r="O549" s="106">
        <v>0</v>
      </c>
      <c r="P549" s="106">
        <f>O549*H549</f>
        <v>0</v>
      </c>
      <c r="Q549" s="106">
        <v>0</v>
      </c>
      <c r="R549" s="106">
        <f>Q549*H549</f>
        <v>0</v>
      </c>
      <c r="S549" s="106">
        <v>0</v>
      </c>
      <c r="T549" s="107">
        <f>S549*H549</f>
        <v>0</v>
      </c>
      <c r="AR549" s="108" t="s">
        <v>105</v>
      </c>
      <c r="AT549" s="108" t="s">
        <v>956</v>
      </c>
      <c r="AU549" s="108" t="s">
        <v>71</v>
      </c>
      <c r="AY549" s="10" t="s">
        <v>104</v>
      </c>
      <c r="BE549" s="109">
        <f>IF(N549="základní",J549,0)</f>
        <v>0</v>
      </c>
      <c r="BF549" s="109">
        <f>IF(N549="snížená",J549,0)</f>
        <v>0</v>
      </c>
      <c r="BG549" s="109">
        <f>IF(N549="zákl. přenesená",J549,0)</f>
        <v>0</v>
      </c>
      <c r="BH549" s="109">
        <f>IF(N549="sníž. přenesená",J549,0)</f>
        <v>0</v>
      </c>
      <c r="BI549" s="109">
        <f>IF(N549="nulová",J549,0)</f>
        <v>0</v>
      </c>
      <c r="BJ549" s="10" t="s">
        <v>76</v>
      </c>
      <c r="BK549" s="109">
        <f>ROUND(I549*H549,2)</f>
        <v>0</v>
      </c>
      <c r="BL549" s="10" t="s">
        <v>105</v>
      </c>
      <c r="BM549" s="108" t="s">
        <v>980</v>
      </c>
    </row>
    <row r="550" spans="2:65" s="1" customFormat="1" ht="107.25">
      <c r="B550" s="22"/>
      <c r="D550" s="110" t="s">
        <v>107</v>
      </c>
      <c r="F550" s="111" t="s">
        <v>981</v>
      </c>
      <c r="L550" s="22"/>
      <c r="M550" s="112"/>
      <c r="T550" s="46"/>
      <c r="AT550" s="10" t="s">
        <v>107</v>
      </c>
      <c r="AU550" s="10" t="s">
        <v>71</v>
      </c>
    </row>
    <row r="551" spans="2:65" s="1" customFormat="1" ht="21.75" customHeight="1">
      <c r="B551" s="22"/>
      <c r="C551" s="113" t="s">
        <v>982</v>
      </c>
      <c r="D551" s="113" t="s">
        <v>956</v>
      </c>
      <c r="E551" s="114" t="s">
        <v>983</v>
      </c>
      <c r="F551" s="115" t="s">
        <v>984</v>
      </c>
      <c r="G551" s="116" t="s">
        <v>101</v>
      </c>
      <c r="H551" s="117">
        <v>0</v>
      </c>
      <c r="I551" s="118">
        <v>428</v>
      </c>
      <c r="J551" s="118">
        <f>ROUND(I551*H551,2)</f>
        <v>0</v>
      </c>
      <c r="K551" s="115" t="s">
        <v>102</v>
      </c>
      <c r="L551" s="22"/>
      <c r="M551" s="119" t="s">
        <v>1</v>
      </c>
      <c r="N551" s="120" t="s">
        <v>36</v>
      </c>
      <c r="O551" s="106">
        <v>0</v>
      </c>
      <c r="P551" s="106">
        <f>O551*H551</f>
        <v>0</v>
      </c>
      <c r="Q551" s="106">
        <v>0</v>
      </c>
      <c r="R551" s="106">
        <f>Q551*H551</f>
        <v>0</v>
      </c>
      <c r="S551" s="106">
        <v>0</v>
      </c>
      <c r="T551" s="107">
        <f>S551*H551</f>
        <v>0</v>
      </c>
      <c r="AR551" s="108" t="s">
        <v>105</v>
      </c>
      <c r="AT551" s="108" t="s">
        <v>956</v>
      </c>
      <c r="AU551" s="108" t="s">
        <v>71</v>
      </c>
      <c r="AY551" s="10" t="s">
        <v>104</v>
      </c>
      <c r="BE551" s="109">
        <f>IF(N551="základní",J551,0)</f>
        <v>0</v>
      </c>
      <c r="BF551" s="109">
        <f>IF(N551="snížená",J551,0)</f>
        <v>0</v>
      </c>
      <c r="BG551" s="109">
        <f>IF(N551="zákl. přenesená",J551,0)</f>
        <v>0</v>
      </c>
      <c r="BH551" s="109">
        <f>IF(N551="sníž. přenesená",J551,0)</f>
        <v>0</v>
      </c>
      <c r="BI551" s="109">
        <f>IF(N551="nulová",J551,0)</f>
        <v>0</v>
      </c>
      <c r="BJ551" s="10" t="s">
        <v>76</v>
      </c>
      <c r="BK551" s="109">
        <f>ROUND(I551*H551,2)</f>
        <v>0</v>
      </c>
      <c r="BL551" s="10" t="s">
        <v>105</v>
      </c>
      <c r="BM551" s="108" t="s">
        <v>985</v>
      </c>
    </row>
    <row r="552" spans="2:65" s="1" customFormat="1" ht="29.25">
      <c r="B552" s="22"/>
      <c r="D552" s="110" t="s">
        <v>107</v>
      </c>
      <c r="F552" s="111" t="s">
        <v>986</v>
      </c>
      <c r="L552" s="22"/>
      <c r="M552" s="112"/>
      <c r="T552" s="46"/>
      <c r="AT552" s="10" t="s">
        <v>107</v>
      </c>
      <c r="AU552" s="10" t="s">
        <v>71</v>
      </c>
    </row>
    <row r="553" spans="2:65" s="1" customFormat="1" ht="21.75" customHeight="1">
      <c r="B553" s="22"/>
      <c r="C553" s="113" t="s">
        <v>987</v>
      </c>
      <c r="D553" s="113" t="s">
        <v>956</v>
      </c>
      <c r="E553" s="114" t="s">
        <v>988</v>
      </c>
      <c r="F553" s="115" t="s">
        <v>989</v>
      </c>
      <c r="G553" s="116" t="s">
        <v>101</v>
      </c>
      <c r="H553" s="117">
        <v>0</v>
      </c>
      <c r="I553" s="118">
        <v>479</v>
      </c>
      <c r="J553" s="118">
        <f>ROUND(I553*H553,2)</f>
        <v>0</v>
      </c>
      <c r="K553" s="115" t="s">
        <v>102</v>
      </c>
      <c r="L553" s="22"/>
      <c r="M553" s="119" t="s">
        <v>1</v>
      </c>
      <c r="N553" s="120" t="s">
        <v>36</v>
      </c>
      <c r="O553" s="106">
        <v>0</v>
      </c>
      <c r="P553" s="106">
        <f>O553*H553</f>
        <v>0</v>
      </c>
      <c r="Q553" s="106">
        <v>0</v>
      </c>
      <c r="R553" s="106">
        <f>Q553*H553</f>
        <v>0</v>
      </c>
      <c r="S553" s="106">
        <v>0</v>
      </c>
      <c r="T553" s="107">
        <f>S553*H553</f>
        <v>0</v>
      </c>
      <c r="AR553" s="108" t="s">
        <v>105</v>
      </c>
      <c r="AT553" s="108" t="s">
        <v>956</v>
      </c>
      <c r="AU553" s="108" t="s">
        <v>71</v>
      </c>
      <c r="AY553" s="10" t="s">
        <v>104</v>
      </c>
      <c r="BE553" s="109">
        <f>IF(N553="základní",J553,0)</f>
        <v>0</v>
      </c>
      <c r="BF553" s="109">
        <f>IF(N553="snížená",J553,0)</f>
        <v>0</v>
      </c>
      <c r="BG553" s="109">
        <f>IF(N553="zákl. přenesená",J553,0)</f>
        <v>0</v>
      </c>
      <c r="BH553" s="109">
        <f>IF(N553="sníž. přenesená",J553,0)</f>
        <v>0</v>
      </c>
      <c r="BI553" s="109">
        <f>IF(N553="nulová",J553,0)</f>
        <v>0</v>
      </c>
      <c r="BJ553" s="10" t="s">
        <v>76</v>
      </c>
      <c r="BK553" s="109">
        <f>ROUND(I553*H553,2)</f>
        <v>0</v>
      </c>
      <c r="BL553" s="10" t="s">
        <v>105</v>
      </c>
      <c r="BM553" s="108" t="s">
        <v>990</v>
      </c>
    </row>
    <row r="554" spans="2:65" s="1" customFormat="1" ht="29.25">
      <c r="B554" s="22"/>
      <c r="D554" s="110" t="s">
        <v>107</v>
      </c>
      <c r="F554" s="111" t="s">
        <v>991</v>
      </c>
      <c r="L554" s="22"/>
      <c r="M554" s="112"/>
      <c r="T554" s="46"/>
      <c r="AT554" s="10" t="s">
        <v>107</v>
      </c>
      <c r="AU554" s="10" t="s">
        <v>71</v>
      </c>
    </row>
    <row r="555" spans="2:65" s="1" customFormat="1" ht="21.75" customHeight="1">
      <c r="B555" s="22"/>
      <c r="C555" s="113" t="s">
        <v>992</v>
      </c>
      <c r="D555" s="113" t="s">
        <v>956</v>
      </c>
      <c r="E555" s="114" t="s">
        <v>993</v>
      </c>
      <c r="F555" s="115" t="s">
        <v>994</v>
      </c>
      <c r="G555" s="116" t="s">
        <v>101</v>
      </c>
      <c r="H555" s="117">
        <v>0</v>
      </c>
      <c r="I555" s="118">
        <v>519</v>
      </c>
      <c r="J555" s="118">
        <f>ROUND(I555*H555,2)</f>
        <v>0</v>
      </c>
      <c r="K555" s="115" t="s">
        <v>102</v>
      </c>
      <c r="L555" s="22"/>
      <c r="M555" s="119" t="s">
        <v>1</v>
      </c>
      <c r="N555" s="120" t="s">
        <v>36</v>
      </c>
      <c r="O555" s="106">
        <v>0</v>
      </c>
      <c r="P555" s="106">
        <f>O555*H555</f>
        <v>0</v>
      </c>
      <c r="Q555" s="106">
        <v>0</v>
      </c>
      <c r="R555" s="106">
        <f>Q555*H555</f>
        <v>0</v>
      </c>
      <c r="S555" s="106">
        <v>0</v>
      </c>
      <c r="T555" s="107">
        <f>S555*H555</f>
        <v>0</v>
      </c>
      <c r="AR555" s="108" t="s">
        <v>105</v>
      </c>
      <c r="AT555" s="108" t="s">
        <v>956</v>
      </c>
      <c r="AU555" s="108" t="s">
        <v>71</v>
      </c>
      <c r="AY555" s="10" t="s">
        <v>104</v>
      </c>
      <c r="BE555" s="109">
        <f>IF(N555="základní",J555,0)</f>
        <v>0</v>
      </c>
      <c r="BF555" s="109">
        <f>IF(N555="snížená",J555,0)</f>
        <v>0</v>
      </c>
      <c r="BG555" s="109">
        <f>IF(N555="zákl. přenesená",J555,0)</f>
        <v>0</v>
      </c>
      <c r="BH555" s="109">
        <f>IF(N555="sníž. přenesená",J555,0)</f>
        <v>0</v>
      </c>
      <c r="BI555" s="109">
        <f>IF(N555="nulová",J555,0)</f>
        <v>0</v>
      </c>
      <c r="BJ555" s="10" t="s">
        <v>76</v>
      </c>
      <c r="BK555" s="109">
        <f>ROUND(I555*H555,2)</f>
        <v>0</v>
      </c>
      <c r="BL555" s="10" t="s">
        <v>105</v>
      </c>
      <c r="BM555" s="108" t="s">
        <v>995</v>
      </c>
    </row>
    <row r="556" spans="2:65" s="1" customFormat="1" ht="39">
      <c r="B556" s="22"/>
      <c r="D556" s="110" t="s">
        <v>107</v>
      </c>
      <c r="F556" s="111" t="s">
        <v>996</v>
      </c>
      <c r="L556" s="22"/>
      <c r="M556" s="112"/>
      <c r="T556" s="46"/>
      <c r="AT556" s="10" t="s">
        <v>107</v>
      </c>
      <c r="AU556" s="10" t="s">
        <v>71</v>
      </c>
    </row>
    <row r="557" spans="2:65" s="1" customFormat="1" ht="24.2" customHeight="1">
      <c r="B557" s="22"/>
      <c r="C557" s="113" t="s">
        <v>997</v>
      </c>
      <c r="D557" s="113" t="s">
        <v>956</v>
      </c>
      <c r="E557" s="114" t="s">
        <v>998</v>
      </c>
      <c r="F557" s="115" t="s">
        <v>999</v>
      </c>
      <c r="G557" s="116" t="s">
        <v>101</v>
      </c>
      <c r="H557" s="117">
        <v>0</v>
      </c>
      <c r="I557" s="118">
        <v>781</v>
      </c>
      <c r="J557" s="118">
        <f>ROUND(I557*H557,2)</f>
        <v>0</v>
      </c>
      <c r="K557" s="115" t="s">
        <v>102</v>
      </c>
      <c r="L557" s="22"/>
      <c r="M557" s="119" t="s">
        <v>1</v>
      </c>
      <c r="N557" s="120" t="s">
        <v>36</v>
      </c>
      <c r="O557" s="106">
        <v>0</v>
      </c>
      <c r="P557" s="106">
        <f>O557*H557</f>
        <v>0</v>
      </c>
      <c r="Q557" s="106">
        <v>0</v>
      </c>
      <c r="R557" s="106">
        <f>Q557*H557</f>
        <v>0</v>
      </c>
      <c r="S557" s="106">
        <v>0</v>
      </c>
      <c r="T557" s="107">
        <f>S557*H557</f>
        <v>0</v>
      </c>
      <c r="AR557" s="108" t="s">
        <v>105</v>
      </c>
      <c r="AT557" s="108" t="s">
        <v>956</v>
      </c>
      <c r="AU557" s="108" t="s">
        <v>71</v>
      </c>
      <c r="AY557" s="10" t="s">
        <v>104</v>
      </c>
      <c r="BE557" s="109">
        <f>IF(N557="základní",J557,0)</f>
        <v>0</v>
      </c>
      <c r="BF557" s="109">
        <f>IF(N557="snížená",J557,0)</f>
        <v>0</v>
      </c>
      <c r="BG557" s="109">
        <f>IF(N557="zákl. přenesená",J557,0)</f>
        <v>0</v>
      </c>
      <c r="BH557" s="109">
        <f>IF(N557="sníž. přenesená",J557,0)</f>
        <v>0</v>
      </c>
      <c r="BI557" s="109">
        <f>IF(N557="nulová",J557,0)</f>
        <v>0</v>
      </c>
      <c r="BJ557" s="10" t="s">
        <v>76</v>
      </c>
      <c r="BK557" s="109">
        <f>ROUND(I557*H557,2)</f>
        <v>0</v>
      </c>
      <c r="BL557" s="10" t="s">
        <v>105</v>
      </c>
      <c r="BM557" s="108" t="s">
        <v>1000</v>
      </c>
    </row>
    <row r="558" spans="2:65" s="1" customFormat="1" ht="39">
      <c r="B558" s="22"/>
      <c r="D558" s="110" t="s">
        <v>107</v>
      </c>
      <c r="F558" s="111" t="s">
        <v>1001</v>
      </c>
      <c r="L558" s="22"/>
      <c r="M558" s="112"/>
      <c r="T558" s="46"/>
      <c r="AT558" s="10" t="s">
        <v>107</v>
      </c>
      <c r="AU558" s="10" t="s">
        <v>71</v>
      </c>
    </row>
    <row r="559" spans="2:65" s="1" customFormat="1" ht="24.2" customHeight="1">
      <c r="B559" s="22"/>
      <c r="C559" s="113" t="s">
        <v>1002</v>
      </c>
      <c r="D559" s="113" t="s">
        <v>956</v>
      </c>
      <c r="E559" s="114" t="s">
        <v>1003</v>
      </c>
      <c r="F559" s="115" t="s">
        <v>1004</v>
      </c>
      <c r="G559" s="116" t="s">
        <v>101</v>
      </c>
      <c r="H559" s="117">
        <v>0</v>
      </c>
      <c r="I559" s="118">
        <v>413</v>
      </c>
      <c r="J559" s="118">
        <f>ROUND(I559*H559,2)</f>
        <v>0</v>
      </c>
      <c r="K559" s="115" t="s">
        <v>102</v>
      </c>
      <c r="L559" s="22"/>
      <c r="M559" s="119" t="s">
        <v>1</v>
      </c>
      <c r="N559" s="120" t="s">
        <v>36</v>
      </c>
      <c r="O559" s="106">
        <v>0</v>
      </c>
      <c r="P559" s="106">
        <f>O559*H559</f>
        <v>0</v>
      </c>
      <c r="Q559" s="106">
        <v>0</v>
      </c>
      <c r="R559" s="106">
        <f>Q559*H559</f>
        <v>0</v>
      </c>
      <c r="S559" s="106">
        <v>0</v>
      </c>
      <c r="T559" s="107">
        <f>S559*H559</f>
        <v>0</v>
      </c>
      <c r="AR559" s="108" t="s">
        <v>105</v>
      </c>
      <c r="AT559" s="108" t="s">
        <v>956</v>
      </c>
      <c r="AU559" s="108" t="s">
        <v>71</v>
      </c>
      <c r="AY559" s="10" t="s">
        <v>104</v>
      </c>
      <c r="BE559" s="109">
        <f>IF(N559="základní",J559,0)</f>
        <v>0</v>
      </c>
      <c r="BF559" s="109">
        <f>IF(N559="snížená",J559,0)</f>
        <v>0</v>
      </c>
      <c r="BG559" s="109">
        <f>IF(N559="zákl. přenesená",J559,0)</f>
        <v>0</v>
      </c>
      <c r="BH559" s="109">
        <f>IF(N559="sníž. přenesená",J559,0)</f>
        <v>0</v>
      </c>
      <c r="BI559" s="109">
        <f>IF(N559="nulová",J559,0)</f>
        <v>0</v>
      </c>
      <c r="BJ559" s="10" t="s">
        <v>76</v>
      </c>
      <c r="BK559" s="109">
        <f>ROUND(I559*H559,2)</f>
        <v>0</v>
      </c>
      <c r="BL559" s="10" t="s">
        <v>105</v>
      </c>
      <c r="BM559" s="108" t="s">
        <v>1005</v>
      </c>
    </row>
    <row r="560" spans="2:65" s="1" customFormat="1" ht="39">
      <c r="B560" s="22"/>
      <c r="D560" s="110" t="s">
        <v>107</v>
      </c>
      <c r="F560" s="111" t="s">
        <v>1006</v>
      </c>
      <c r="L560" s="22"/>
      <c r="M560" s="112"/>
      <c r="T560" s="46"/>
      <c r="AT560" s="10" t="s">
        <v>107</v>
      </c>
      <c r="AU560" s="10" t="s">
        <v>71</v>
      </c>
    </row>
    <row r="561" spans="2:65" s="1" customFormat="1" ht="24.2" customHeight="1">
      <c r="B561" s="22"/>
      <c r="C561" s="113" t="s">
        <v>1007</v>
      </c>
      <c r="D561" s="113" t="s">
        <v>956</v>
      </c>
      <c r="E561" s="114" t="s">
        <v>1008</v>
      </c>
      <c r="F561" s="115" t="s">
        <v>1009</v>
      </c>
      <c r="G561" s="116" t="s">
        <v>101</v>
      </c>
      <c r="H561" s="117">
        <v>48</v>
      </c>
      <c r="I561" s="118">
        <v>781</v>
      </c>
      <c r="J561" s="118">
        <f>ROUND(I561*H561,2)</f>
        <v>37488</v>
      </c>
      <c r="K561" s="115" t="s">
        <v>102</v>
      </c>
      <c r="L561" s="22"/>
      <c r="M561" s="119" t="s">
        <v>1</v>
      </c>
      <c r="N561" s="120" t="s">
        <v>36</v>
      </c>
      <c r="O561" s="106">
        <v>0</v>
      </c>
      <c r="P561" s="106">
        <f>O561*H561</f>
        <v>0</v>
      </c>
      <c r="Q561" s="106">
        <v>0</v>
      </c>
      <c r="R561" s="106">
        <f>Q561*H561</f>
        <v>0</v>
      </c>
      <c r="S561" s="106">
        <v>0</v>
      </c>
      <c r="T561" s="107">
        <f>S561*H561</f>
        <v>0</v>
      </c>
      <c r="AR561" s="108" t="s">
        <v>105</v>
      </c>
      <c r="AT561" s="108" t="s">
        <v>956</v>
      </c>
      <c r="AU561" s="108" t="s">
        <v>71</v>
      </c>
      <c r="AY561" s="10" t="s">
        <v>104</v>
      </c>
      <c r="BE561" s="109">
        <f>IF(N561="základní",J561,0)</f>
        <v>37488</v>
      </c>
      <c r="BF561" s="109">
        <f>IF(N561="snížená",J561,0)</f>
        <v>0</v>
      </c>
      <c r="BG561" s="109">
        <f>IF(N561="zákl. přenesená",J561,0)</f>
        <v>0</v>
      </c>
      <c r="BH561" s="109">
        <f>IF(N561="sníž. přenesená",J561,0)</f>
        <v>0</v>
      </c>
      <c r="BI561" s="109">
        <f>IF(N561="nulová",J561,0)</f>
        <v>0</v>
      </c>
      <c r="BJ561" s="10" t="s">
        <v>76</v>
      </c>
      <c r="BK561" s="109">
        <f>ROUND(I561*H561,2)</f>
        <v>37488</v>
      </c>
      <c r="BL561" s="10" t="s">
        <v>105</v>
      </c>
      <c r="BM561" s="108" t="s">
        <v>1010</v>
      </c>
    </row>
    <row r="562" spans="2:65" s="1" customFormat="1" ht="39">
      <c r="B562" s="22"/>
      <c r="D562" s="110" t="s">
        <v>107</v>
      </c>
      <c r="F562" s="111" t="s">
        <v>1011</v>
      </c>
      <c r="L562" s="22"/>
      <c r="M562" s="112"/>
      <c r="T562" s="46"/>
      <c r="AT562" s="10" t="s">
        <v>107</v>
      </c>
      <c r="AU562" s="10" t="s">
        <v>71</v>
      </c>
    </row>
    <row r="563" spans="2:65" s="1" customFormat="1" ht="24.2" customHeight="1">
      <c r="B563" s="22"/>
      <c r="C563" s="113" t="s">
        <v>1012</v>
      </c>
      <c r="D563" s="113" t="s">
        <v>956</v>
      </c>
      <c r="E563" s="114" t="s">
        <v>1013</v>
      </c>
      <c r="F563" s="115" t="s">
        <v>1014</v>
      </c>
      <c r="G563" s="116" t="s">
        <v>101</v>
      </c>
      <c r="H563" s="117">
        <v>334</v>
      </c>
      <c r="I563" s="118">
        <v>519</v>
      </c>
      <c r="J563" s="118">
        <f>ROUND(I563*H563,2)</f>
        <v>173346</v>
      </c>
      <c r="K563" s="115" t="s">
        <v>102</v>
      </c>
      <c r="L563" s="22"/>
      <c r="M563" s="119" t="s">
        <v>1</v>
      </c>
      <c r="N563" s="120" t="s">
        <v>36</v>
      </c>
      <c r="O563" s="106">
        <v>0</v>
      </c>
      <c r="P563" s="106">
        <f>O563*H563</f>
        <v>0</v>
      </c>
      <c r="Q563" s="106">
        <v>0</v>
      </c>
      <c r="R563" s="106">
        <f>Q563*H563</f>
        <v>0</v>
      </c>
      <c r="S563" s="106">
        <v>0</v>
      </c>
      <c r="T563" s="107">
        <f>S563*H563</f>
        <v>0</v>
      </c>
      <c r="AR563" s="108" t="s">
        <v>105</v>
      </c>
      <c r="AT563" s="108" t="s">
        <v>956</v>
      </c>
      <c r="AU563" s="108" t="s">
        <v>71</v>
      </c>
      <c r="AY563" s="10" t="s">
        <v>104</v>
      </c>
      <c r="BE563" s="109">
        <f>IF(N563="základní",J563,0)</f>
        <v>173346</v>
      </c>
      <c r="BF563" s="109">
        <f>IF(N563="snížená",J563,0)</f>
        <v>0</v>
      </c>
      <c r="BG563" s="109">
        <f>IF(N563="zákl. přenesená",J563,0)</f>
        <v>0</v>
      </c>
      <c r="BH563" s="109">
        <f>IF(N563="sníž. přenesená",J563,0)</f>
        <v>0</v>
      </c>
      <c r="BI563" s="109">
        <f>IF(N563="nulová",J563,0)</f>
        <v>0</v>
      </c>
      <c r="BJ563" s="10" t="s">
        <v>76</v>
      </c>
      <c r="BK563" s="109">
        <f>ROUND(I563*H563,2)</f>
        <v>173346</v>
      </c>
      <c r="BL563" s="10" t="s">
        <v>105</v>
      </c>
      <c r="BM563" s="108" t="s">
        <v>1015</v>
      </c>
    </row>
    <row r="564" spans="2:65" s="1" customFormat="1" ht="39">
      <c r="B564" s="22"/>
      <c r="D564" s="110" t="s">
        <v>107</v>
      </c>
      <c r="F564" s="111" t="s">
        <v>1016</v>
      </c>
      <c r="L564" s="22"/>
      <c r="M564" s="112"/>
      <c r="T564" s="46"/>
      <c r="AT564" s="10" t="s">
        <v>107</v>
      </c>
      <c r="AU564" s="10" t="s">
        <v>71</v>
      </c>
    </row>
    <row r="565" spans="2:65" s="1" customFormat="1" ht="24.2" customHeight="1">
      <c r="B565" s="22"/>
      <c r="C565" s="113" t="s">
        <v>1017</v>
      </c>
      <c r="D565" s="113" t="s">
        <v>956</v>
      </c>
      <c r="E565" s="114" t="s">
        <v>1018</v>
      </c>
      <c r="F565" s="115" t="s">
        <v>1019</v>
      </c>
      <c r="G565" s="116" t="s">
        <v>101</v>
      </c>
      <c r="H565" s="117">
        <v>32</v>
      </c>
      <c r="I565" s="118">
        <v>781</v>
      </c>
      <c r="J565" s="118">
        <f>ROUND(I565*H565,2)</f>
        <v>24992</v>
      </c>
      <c r="K565" s="115" t="s">
        <v>102</v>
      </c>
      <c r="L565" s="22"/>
      <c r="M565" s="119" t="s">
        <v>1</v>
      </c>
      <c r="N565" s="120" t="s">
        <v>36</v>
      </c>
      <c r="O565" s="106">
        <v>0</v>
      </c>
      <c r="P565" s="106">
        <f>O565*H565</f>
        <v>0</v>
      </c>
      <c r="Q565" s="106">
        <v>0</v>
      </c>
      <c r="R565" s="106">
        <f>Q565*H565</f>
        <v>0</v>
      </c>
      <c r="S565" s="106">
        <v>0</v>
      </c>
      <c r="T565" s="107">
        <f>S565*H565</f>
        <v>0</v>
      </c>
      <c r="AR565" s="108" t="s">
        <v>105</v>
      </c>
      <c r="AT565" s="108" t="s">
        <v>956</v>
      </c>
      <c r="AU565" s="108" t="s">
        <v>71</v>
      </c>
      <c r="AY565" s="10" t="s">
        <v>104</v>
      </c>
      <c r="BE565" s="109">
        <f>IF(N565="základní",J565,0)</f>
        <v>24992</v>
      </c>
      <c r="BF565" s="109">
        <f>IF(N565="snížená",J565,0)</f>
        <v>0</v>
      </c>
      <c r="BG565" s="109">
        <f>IF(N565="zákl. přenesená",J565,0)</f>
        <v>0</v>
      </c>
      <c r="BH565" s="109">
        <f>IF(N565="sníž. přenesená",J565,0)</f>
        <v>0</v>
      </c>
      <c r="BI565" s="109">
        <f>IF(N565="nulová",J565,0)</f>
        <v>0</v>
      </c>
      <c r="BJ565" s="10" t="s">
        <v>76</v>
      </c>
      <c r="BK565" s="109">
        <f>ROUND(I565*H565,2)</f>
        <v>24992</v>
      </c>
      <c r="BL565" s="10" t="s">
        <v>105</v>
      </c>
      <c r="BM565" s="108" t="s">
        <v>1020</v>
      </c>
    </row>
    <row r="566" spans="2:65" s="1" customFormat="1" ht="39">
      <c r="B566" s="22"/>
      <c r="D566" s="110" t="s">
        <v>107</v>
      </c>
      <c r="F566" s="111" t="s">
        <v>1021</v>
      </c>
      <c r="L566" s="22"/>
      <c r="M566" s="112"/>
      <c r="T566" s="46"/>
      <c r="AT566" s="10" t="s">
        <v>107</v>
      </c>
      <c r="AU566" s="10" t="s">
        <v>71</v>
      </c>
    </row>
    <row r="567" spans="2:65" s="1" customFormat="1" ht="24.2" customHeight="1">
      <c r="B567" s="22"/>
      <c r="C567" s="113" t="s">
        <v>1022</v>
      </c>
      <c r="D567" s="113" t="s">
        <v>956</v>
      </c>
      <c r="E567" s="114" t="s">
        <v>1023</v>
      </c>
      <c r="F567" s="115" t="s">
        <v>1024</v>
      </c>
      <c r="G567" s="116" t="s">
        <v>101</v>
      </c>
      <c r="H567" s="117">
        <v>0</v>
      </c>
      <c r="I567" s="118">
        <v>1950</v>
      </c>
      <c r="J567" s="118">
        <f>ROUND(I567*H567,2)</f>
        <v>0</v>
      </c>
      <c r="K567" s="115" t="s">
        <v>102</v>
      </c>
      <c r="L567" s="22"/>
      <c r="M567" s="119" t="s">
        <v>1</v>
      </c>
      <c r="N567" s="120" t="s">
        <v>36</v>
      </c>
      <c r="O567" s="106">
        <v>0</v>
      </c>
      <c r="P567" s="106">
        <f>O567*H567</f>
        <v>0</v>
      </c>
      <c r="Q567" s="106">
        <v>0</v>
      </c>
      <c r="R567" s="106">
        <f>Q567*H567</f>
        <v>0</v>
      </c>
      <c r="S567" s="106">
        <v>0</v>
      </c>
      <c r="T567" s="107">
        <f>S567*H567</f>
        <v>0</v>
      </c>
      <c r="AR567" s="108" t="s">
        <v>105</v>
      </c>
      <c r="AT567" s="108" t="s">
        <v>956</v>
      </c>
      <c r="AU567" s="108" t="s">
        <v>71</v>
      </c>
      <c r="AY567" s="10" t="s">
        <v>104</v>
      </c>
      <c r="BE567" s="109">
        <f>IF(N567="základní",J567,0)</f>
        <v>0</v>
      </c>
      <c r="BF567" s="109">
        <f>IF(N567="snížená",J567,0)</f>
        <v>0</v>
      </c>
      <c r="BG567" s="109">
        <f>IF(N567="zákl. přenesená",J567,0)</f>
        <v>0</v>
      </c>
      <c r="BH567" s="109">
        <f>IF(N567="sníž. přenesená",J567,0)</f>
        <v>0</v>
      </c>
      <c r="BI567" s="109">
        <f>IF(N567="nulová",J567,0)</f>
        <v>0</v>
      </c>
      <c r="BJ567" s="10" t="s">
        <v>76</v>
      </c>
      <c r="BK567" s="109">
        <f>ROUND(I567*H567,2)</f>
        <v>0</v>
      </c>
      <c r="BL567" s="10" t="s">
        <v>105</v>
      </c>
      <c r="BM567" s="108" t="s">
        <v>1025</v>
      </c>
    </row>
    <row r="568" spans="2:65" s="1" customFormat="1" ht="39">
      <c r="B568" s="22"/>
      <c r="D568" s="110" t="s">
        <v>107</v>
      </c>
      <c r="F568" s="111" t="s">
        <v>1026</v>
      </c>
      <c r="L568" s="22"/>
      <c r="M568" s="112"/>
      <c r="T568" s="46"/>
      <c r="AT568" s="10" t="s">
        <v>107</v>
      </c>
      <c r="AU568" s="10" t="s">
        <v>71</v>
      </c>
    </row>
    <row r="569" spans="2:65" s="1" customFormat="1" ht="24.2" customHeight="1">
      <c r="B569" s="22"/>
      <c r="C569" s="113" t="s">
        <v>1027</v>
      </c>
      <c r="D569" s="113" t="s">
        <v>956</v>
      </c>
      <c r="E569" s="114" t="s">
        <v>1028</v>
      </c>
      <c r="F569" s="115" t="s">
        <v>1029</v>
      </c>
      <c r="G569" s="116" t="s">
        <v>101</v>
      </c>
      <c r="H569" s="117">
        <v>0</v>
      </c>
      <c r="I569" s="118">
        <v>3260</v>
      </c>
      <c r="J569" s="118">
        <f>ROUND(I569*H569,2)</f>
        <v>0</v>
      </c>
      <c r="K569" s="115" t="s">
        <v>102</v>
      </c>
      <c r="L569" s="22"/>
      <c r="M569" s="119" t="s">
        <v>1</v>
      </c>
      <c r="N569" s="120" t="s">
        <v>36</v>
      </c>
      <c r="O569" s="106">
        <v>0</v>
      </c>
      <c r="P569" s="106">
        <f>O569*H569</f>
        <v>0</v>
      </c>
      <c r="Q569" s="106">
        <v>0</v>
      </c>
      <c r="R569" s="106">
        <f>Q569*H569</f>
        <v>0</v>
      </c>
      <c r="S569" s="106">
        <v>0</v>
      </c>
      <c r="T569" s="107">
        <f>S569*H569</f>
        <v>0</v>
      </c>
      <c r="AR569" s="108" t="s">
        <v>105</v>
      </c>
      <c r="AT569" s="108" t="s">
        <v>956</v>
      </c>
      <c r="AU569" s="108" t="s">
        <v>71</v>
      </c>
      <c r="AY569" s="10" t="s">
        <v>104</v>
      </c>
      <c r="BE569" s="109">
        <f>IF(N569="základní",J569,0)</f>
        <v>0</v>
      </c>
      <c r="BF569" s="109">
        <f>IF(N569="snížená",J569,0)</f>
        <v>0</v>
      </c>
      <c r="BG569" s="109">
        <f>IF(N569="zákl. přenesená",J569,0)</f>
        <v>0</v>
      </c>
      <c r="BH569" s="109">
        <f>IF(N569="sníž. přenesená",J569,0)</f>
        <v>0</v>
      </c>
      <c r="BI569" s="109">
        <f>IF(N569="nulová",J569,0)</f>
        <v>0</v>
      </c>
      <c r="BJ569" s="10" t="s">
        <v>76</v>
      </c>
      <c r="BK569" s="109">
        <f>ROUND(I569*H569,2)</f>
        <v>0</v>
      </c>
      <c r="BL569" s="10" t="s">
        <v>105</v>
      </c>
      <c r="BM569" s="108" t="s">
        <v>1030</v>
      </c>
    </row>
    <row r="570" spans="2:65" s="1" customFormat="1" ht="39">
      <c r="B570" s="22"/>
      <c r="D570" s="110" t="s">
        <v>107</v>
      </c>
      <c r="F570" s="111" t="s">
        <v>1031</v>
      </c>
      <c r="L570" s="22"/>
      <c r="M570" s="112"/>
      <c r="T570" s="46"/>
      <c r="AT570" s="10" t="s">
        <v>107</v>
      </c>
      <c r="AU570" s="10" t="s">
        <v>71</v>
      </c>
    </row>
    <row r="571" spans="2:65" s="1" customFormat="1" ht="16.5" customHeight="1">
      <c r="B571" s="22"/>
      <c r="C571" s="113" t="s">
        <v>1032</v>
      </c>
      <c r="D571" s="113" t="s">
        <v>956</v>
      </c>
      <c r="E571" s="114" t="s">
        <v>1033</v>
      </c>
      <c r="F571" s="115" t="s">
        <v>1034</v>
      </c>
      <c r="G571" s="116" t="s">
        <v>101</v>
      </c>
      <c r="H571" s="117">
        <v>0</v>
      </c>
      <c r="I571" s="118">
        <v>32.9</v>
      </c>
      <c r="J571" s="118">
        <f>ROUND(I571*H571,2)</f>
        <v>0</v>
      </c>
      <c r="K571" s="115" t="s">
        <v>102</v>
      </c>
      <c r="L571" s="22"/>
      <c r="M571" s="119" t="s">
        <v>1</v>
      </c>
      <c r="N571" s="120" t="s">
        <v>36</v>
      </c>
      <c r="O571" s="106">
        <v>0</v>
      </c>
      <c r="P571" s="106">
        <f>O571*H571</f>
        <v>0</v>
      </c>
      <c r="Q571" s="106">
        <v>0</v>
      </c>
      <c r="R571" s="106">
        <f>Q571*H571</f>
        <v>0</v>
      </c>
      <c r="S571" s="106">
        <v>0</v>
      </c>
      <c r="T571" s="107">
        <f>S571*H571</f>
        <v>0</v>
      </c>
      <c r="AR571" s="108" t="s">
        <v>105</v>
      </c>
      <c r="AT571" s="108" t="s">
        <v>956</v>
      </c>
      <c r="AU571" s="108" t="s">
        <v>71</v>
      </c>
      <c r="AY571" s="10" t="s">
        <v>104</v>
      </c>
      <c r="BE571" s="109">
        <f>IF(N571="základní",J571,0)</f>
        <v>0</v>
      </c>
      <c r="BF571" s="109">
        <f>IF(N571="snížená",J571,0)</f>
        <v>0</v>
      </c>
      <c r="BG571" s="109">
        <f>IF(N571="zákl. přenesená",J571,0)</f>
        <v>0</v>
      </c>
      <c r="BH571" s="109">
        <f>IF(N571="sníž. přenesená",J571,0)</f>
        <v>0</v>
      </c>
      <c r="BI571" s="109">
        <f>IF(N571="nulová",J571,0)</f>
        <v>0</v>
      </c>
      <c r="BJ571" s="10" t="s">
        <v>76</v>
      </c>
      <c r="BK571" s="109">
        <f>ROUND(I571*H571,2)</f>
        <v>0</v>
      </c>
      <c r="BL571" s="10" t="s">
        <v>105</v>
      </c>
      <c r="BM571" s="108" t="s">
        <v>1035</v>
      </c>
    </row>
    <row r="572" spans="2:65" s="1" customFormat="1" ht="11.25">
      <c r="B572" s="22"/>
      <c r="D572" s="110" t="s">
        <v>107</v>
      </c>
      <c r="F572" s="111" t="s">
        <v>1034</v>
      </c>
      <c r="L572" s="22"/>
      <c r="M572" s="112"/>
      <c r="T572" s="46"/>
      <c r="AT572" s="10" t="s">
        <v>107</v>
      </c>
      <c r="AU572" s="10" t="s">
        <v>71</v>
      </c>
    </row>
    <row r="573" spans="2:65" s="1" customFormat="1" ht="16.5" customHeight="1">
      <c r="B573" s="22"/>
      <c r="C573" s="113" t="s">
        <v>1036</v>
      </c>
      <c r="D573" s="113" t="s">
        <v>956</v>
      </c>
      <c r="E573" s="114" t="s">
        <v>1037</v>
      </c>
      <c r="F573" s="115" t="s">
        <v>1038</v>
      </c>
      <c r="G573" s="116" t="s">
        <v>101</v>
      </c>
      <c r="H573" s="117">
        <v>48</v>
      </c>
      <c r="I573" s="118">
        <v>40.9</v>
      </c>
      <c r="J573" s="118">
        <f>ROUND(I573*H573,2)</f>
        <v>1963.2</v>
      </c>
      <c r="K573" s="115" t="s">
        <v>102</v>
      </c>
      <c r="L573" s="22"/>
      <c r="M573" s="119" t="s">
        <v>1</v>
      </c>
      <c r="N573" s="120" t="s">
        <v>36</v>
      </c>
      <c r="O573" s="106">
        <v>0</v>
      </c>
      <c r="P573" s="106">
        <f>O573*H573</f>
        <v>0</v>
      </c>
      <c r="Q573" s="106">
        <v>0</v>
      </c>
      <c r="R573" s="106">
        <f>Q573*H573</f>
        <v>0</v>
      </c>
      <c r="S573" s="106">
        <v>0</v>
      </c>
      <c r="T573" s="107">
        <f>S573*H573</f>
        <v>0</v>
      </c>
      <c r="AR573" s="108" t="s">
        <v>105</v>
      </c>
      <c r="AT573" s="108" t="s">
        <v>956</v>
      </c>
      <c r="AU573" s="108" t="s">
        <v>71</v>
      </c>
      <c r="AY573" s="10" t="s">
        <v>104</v>
      </c>
      <c r="BE573" s="109">
        <f>IF(N573="základní",J573,0)</f>
        <v>1963.2</v>
      </c>
      <c r="BF573" s="109">
        <f>IF(N573="snížená",J573,0)</f>
        <v>0</v>
      </c>
      <c r="BG573" s="109">
        <f>IF(N573="zákl. přenesená",J573,0)</f>
        <v>0</v>
      </c>
      <c r="BH573" s="109">
        <f>IF(N573="sníž. přenesená",J573,0)</f>
        <v>0</v>
      </c>
      <c r="BI573" s="109">
        <f>IF(N573="nulová",J573,0)</f>
        <v>0</v>
      </c>
      <c r="BJ573" s="10" t="s">
        <v>76</v>
      </c>
      <c r="BK573" s="109">
        <f>ROUND(I573*H573,2)</f>
        <v>1963.2</v>
      </c>
      <c r="BL573" s="10" t="s">
        <v>105</v>
      </c>
      <c r="BM573" s="108" t="s">
        <v>1039</v>
      </c>
    </row>
    <row r="574" spans="2:65" s="1" customFormat="1" ht="11.25">
      <c r="B574" s="22"/>
      <c r="D574" s="110" t="s">
        <v>107</v>
      </c>
      <c r="F574" s="111" t="s">
        <v>1038</v>
      </c>
      <c r="L574" s="22"/>
      <c r="M574" s="112"/>
      <c r="T574" s="46"/>
      <c r="AT574" s="10" t="s">
        <v>107</v>
      </c>
      <c r="AU574" s="10" t="s">
        <v>71</v>
      </c>
    </row>
    <row r="575" spans="2:65" s="1" customFormat="1" ht="21.75" customHeight="1">
      <c r="B575" s="22"/>
      <c r="C575" s="113" t="s">
        <v>1040</v>
      </c>
      <c r="D575" s="113" t="s">
        <v>956</v>
      </c>
      <c r="E575" s="114" t="s">
        <v>1041</v>
      </c>
      <c r="F575" s="115" t="s">
        <v>1042</v>
      </c>
      <c r="G575" s="116" t="s">
        <v>101</v>
      </c>
      <c r="H575" s="117">
        <v>0</v>
      </c>
      <c r="I575" s="118">
        <v>360</v>
      </c>
      <c r="J575" s="118">
        <f>ROUND(I575*H575,2)</f>
        <v>0</v>
      </c>
      <c r="K575" s="115" t="s">
        <v>102</v>
      </c>
      <c r="L575" s="22"/>
      <c r="M575" s="119" t="s">
        <v>1</v>
      </c>
      <c r="N575" s="120" t="s">
        <v>36</v>
      </c>
      <c r="O575" s="106">
        <v>0</v>
      </c>
      <c r="P575" s="106">
        <f>O575*H575</f>
        <v>0</v>
      </c>
      <c r="Q575" s="106">
        <v>0</v>
      </c>
      <c r="R575" s="106">
        <f>Q575*H575</f>
        <v>0</v>
      </c>
      <c r="S575" s="106">
        <v>0</v>
      </c>
      <c r="T575" s="107">
        <f>S575*H575</f>
        <v>0</v>
      </c>
      <c r="AR575" s="108" t="s">
        <v>105</v>
      </c>
      <c r="AT575" s="108" t="s">
        <v>956</v>
      </c>
      <c r="AU575" s="108" t="s">
        <v>71</v>
      </c>
      <c r="AY575" s="10" t="s">
        <v>104</v>
      </c>
      <c r="BE575" s="109">
        <f>IF(N575="základní",J575,0)</f>
        <v>0</v>
      </c>
      <c r="BF575" s="109">
        <f>IF(N575="snížená",J575,0)</f>
        <v>0</v>
      </c>
      <c r="BG575" s="109">
        <f>IF(N575="zákl. přenesená",J575,0)</f>
        <v>0</v>
      </c>
      <c r="BH575" s="109">
        <f>IF(N575="sníž. přenesená",J575,0)</f>
        <v>0</v>
      </c>
      <c r="BI575" s="109">
        <f>IF(N575="nulová",J575,0)</f>
        <v>0</v>
      </c>
      <c r="BJ575" s="10" t="s">
        <v>76</v>
      </c>
      <c r="BK575" s="109">
        <f>ROUND(I575*H575,2)</f>
        <v>0</v>
      </c>
      <c r="BL575" s="10" t="s">
        <v>105</v>
      </c>
      <c r="BM575" s="108" t="s">
        <v>1043</v>
      </c>
    </row>
    <row r="576" spans="2:65" s="1" customFormat="1" ht="11.25">
      <c r="B576" s="22"/>
      <c r="D576" s="110" t="s">
        <v>107</v>
      </c>
      <c r="F576" s="111" t="s">
        <v>1042</v>
      </c>
      <c r="L576" s="22"/>
      <c r="M576" s="112"/>
      <c r="T576" s="46"/>
      <c r="AT576" s="10" t="s">
        <v>107</v>
      </c>
      <c r="AU576" s="10" t="s">
        <v>71</v>
      </c>
    </row>
    <row r="577" spans="2:65" s="1" customFormat="1" ht="24.2" customHeight="1">
      <c r="B577" s="22"/>
      <c r="C577" s="113" t="s">
        <v>1044</v>
      </c>
      <c r="D577" s="113" t="s">
        <v>956</v>
      </c>
      <c r="E577" s="114" t="s">
        <v>1045</v>
      </c>
      <c r="F577" s="115" t="s">
        <v>1046</v>
      </c>
      <c r="G577" s="116" t="s">
        <v>101</v>
      </c>
      <c r="H577" s="117">
        <v>0</v>
      </c>
      <c r="I577" s="118">
        <v>360</v>
      </c>
      <c r="J577" s="118">
        <f>ROUND(I577*H577,2)</f>
        <v>0</v>
      </c>
      <c r="K577" s="115" t="s">
        <v>102</v>
      </c>
      <c r="L577" s="22"/>
      <c r="M577" s="119" t="s">
        <v>1</v>
      </c>
      <c r="N577" s="120" t="s">
        <v>36</v>
      </c>
      <c r="O577" s="106">
        <v>0</v>
      </c>
      <c r="P577" s="106">
        <f>O577*H577</f>
        <v>0</v>
      </c>
      <c r="Q577" s="106">
        <v>0</v>
      </c>
      <c r="R577" s="106">
        <f>Q577*H577</f>
        <v>0</v>
      </c>
      <c r="S577" s="106">
        <v>0</v>
      </c>
      <c r="T577" s="107">
        <f>S577*H577</f>
        <v>0</v>
      </c>
      <c r="AR577" s="108" t="s">
        <v>105</v>
      </c>
      <c r="AT577" s="108" t="s">
        <v>956</v>
      </c>
      <c r="AU577" s="108" t="s">
        <v>71</v>
      </c>
      <c r="AY577" s="10" t="s">
        <v>104</v>
      </c>
      <c r="BE577" s="109">
        <f>IF(N577="základní",J577,0)</f>
        <v>0</v>
      </c>
      <c r="BF577" s="109">
        <f>IF(N577="snížená",J577,0)</f>
        <v>0</v>
      </c>
      <c r="BG577" s="109">
        <f>IF(N577="zákl. přenesená",J577,0)</f>
        <v>0</v>
      </c>
      <c r="BH577" s="109">
        <f>IF(N577="sníž. přenesená",J577,0)</f>
        <v>0</v>
      </c>
      <c r="BI577" s="109">
        <f>IF(N577="nulová",J577,0)</f>
        <v>0</v>
      </c>
      <c r="BJ577" s="10" t="s">
        <v>76</v>
      </c>
      <c r="BK577" s="109">
        <f>ROUND(I577*H577,2)</f>
        <v>0</v>
      </c>
      <c r="BL577" s="10" t="s">
        <v>105</v>
      </c>
      <c r="BM577" s="108" t="s">
        <v>1047</v>
      </c>
    </row>
    <row r="578" spans="2:65" s="1" customFormat="1" ht="11.25">
      <c r="B578" s="22"/>
      <c r="D578" s="110" t="s">
        <v>107</v>
      </c>
      <c r="F578" s="111" t="s">
        <v>1046</v>
      </c>
      <c r="L578" s="22"/>
      <c r="M578" s="112"/>
      <c r="T578" s="46"/>
      <c r="AT578" s="10" t="s">
        <v>107</v>
      </c>
      <c r="AU578" s="10" t="s">
        <v>71</v>
      </c>
    </row>
    <row r="579" spans="2:65" s="1" customFormat="1" ht="24.2" customHeight="1">
      <c r="B579" s="22"/>
      <c r="C579" s="113" t="s">
        <v>1048</v>
      </c>
      <c r="D579" s="113" t="s">
        <v>956</v>
      </c>
      <c r="E579" s="114" t="s">
        <v>1049</v>
      </c>
      <c r="F579" s="115" t="s">
        <v>1050</v>
      </c>
      <c r="G579" s="116" t="s">
        <v>101</v>
      </c>
      <c r="H579" s="117">
        <v>0</v>
      </c>
      <c r="I579" s="118">
        <v>453</v>
      </c>
      <c r="J579" s="118">
        <f>ROUND(I579*H579,2)</f>
        <v>0</v>
      </c>
      <c r="K579" s="115" t="s">
        <v>102</v>
      </c>
      <c r="L579" s="22"/>
      <c r="M579" s="119" t="s">
        <v>1</v>
      </c>
      <c r="N579" s="120" t="s">
        <v>36</v>
      </c>
      <c r="O579" s="106">
        <v>0</v>
      </c>
      <c r="P579" s="106">
        <f>O579*H579</f>
        <v>0</v>
      </c>
      <c r="Q579" s="106">
        <v>0</v>
      </c>
      <c r="R579" s="106">
        <f>Q579*H579</f>
        <v>0</v>
      </c>
      <c r="S579" s="106">
        <v>0</v>
      </c>
      <c r="T579" s="107">
        <f>S579*H579</f>
        <v>0</v>
      </c>
      <c r="AR579" s="108" t="s">
        <v>105</v>
      </c>
      <c r="AT579" s="108" t="s">
        <v>956</v>
      </c>
      <c r="AU579" s="108" t="s">
        <v>71</v>
      </c>
      <c r="AY579" s="10" t="s">
        <v>104</v>
      </c>
      <c r="BE579" s="109">
        <f>IF(N579="základní",J579,0)</f>
        <v>0</v>
      </c>
      <c r="BF579" s="109">
        <f>IF(N579="snížená",J579,0)</f>
        <v>0</v>
      </c>
      <c r="BG579" s="109">
        <f>IF(N579="zákl. přenesená",J579,0)</f>
        <v>0</v>
      </c>
      <c r="BH579" s="109">
        <f>IF(N579="sníž. přenesená",J579,0)</f>
        <v>0</v>
      </c>
      <c r="BI579" s="109">
        <f>IF(N579="nulová",J579,0)</f>
        <v>0</v>
      </c>
      <c r="BJ579" s="10" t="s">
        <v>76</v>
      </c>
      <c r="BK579" s="109">
        <f>ROUND(I579*H579,2)</f>
        <v>0</v>
      </c>
      <c r="BL579" s="10" t="s">
        <v>105</v>
      </c>
      <c r="BM579" s="108" t="s">
        <v>1051</v>
      </c>
    </row>
    <row r="580" spans="2:65" s="1" customFormat="1" ht="11.25">
      <c r="B580" s="22"/>
      <c r="D580" s="110" t="s">
        <v>107</v>
      </c>
      <c r="F580" s="111" t="s">
        <v>1050</v>
      </c>
      <c r="L580" s="22"/>
      <c r="M580" s="112"/>
      <c r="T580" s="46"/>
      <c r="AT580" s="10" t="s">
        <v>107</v>
      </c>
      <c r="AU580" s="10" t="s">
        <v>71</v>
      </c>
    </row>
    <row r="581" spans="2:65" s="1" customFormat="1" ht="24.2" customHeight="1">
      <c r="B581" s="22"/>
      <c r="C581" s="113" t="s">
        <v>1052</v>
      </c>
      <c r="D581" s="113" t="s">
        <v>956</v>
      </c>
      <c r="E581" s="114" t="s">
        <v>1053</v>
      </c>
      <c r="F581" s="115" t="s">
        <v>1054</v>
      </c>
      <c r="G581" s="116" t="s">
        <v>101</v>
      </c>
      <c r="H581" s="117">
        <v>0</v>
      </c>
      <c r="I581" s="118">
        <v>684</v>
      </c>
      <c r="J581" s="118">
        <f>ROUND(I581*H581,2)</f>
        <v>0</v>
      </c>
      <c r="K581" s="115" t="s">
        <v>102</v>
      </c>
      <c r="L581" s="22"/>
      <c r="M581" s="119" t="s">
        <v>1</v>
      </c>
      <c r="N581" s="120" t="s">
        <v>36</v>
      </c>
      <c r="O581" s="106">
        <v>0</v>
      </c>
      <c r="P581" s="106">
        <f>O581*H581</f>
        <v>0</v>
      </c>
      <c r="Q581" s="106">
        <v>0</v>
      </c>
      <c r="R581" s="106">
        <f>Q581*H581</f>
        <v>0</v>
      </c>
      <c r="S581" s="106">
        <v>0</v>
      </c>
      <c r="T581" s="107">
        <f>S581*H581</f>
        <v>0</v>
      </c>
      <c r="AR581" s="108" t="s">
        <v>105</v>
      </c>
      <c r="AT581" s="108" t="s">
        <v>956</v>
      </c>
      <c r="AU581" s="108" t="s">
        <v>71</v>
      </c>
      <c r="AY581" s="10" t="s">
        <v>104</v>
      </c>
      <c r="BE581" s="109">
        <f>IF(N581="základní",J581,0)</f>
        <v>0</v>
      </c>
      <c r="BF581" s="109">
        <f>IF(N581="snížená",J581,0)</f>
        <v>0</v>
      </c>
      <c r="BG581" s="109">
        <f>IF(N581="zákl. přenesená",J581,0)</f>
        <v>0</v>
      </c>
      <c r="BH581" s="109">
        <f>IF(N581="sníž. přenesená",J581,0)</f>
        <v>0</v>
      </c>
      <c r="BI581" s="109">
        <f>IF(N581="nulová",J581,0)</f>
        <v>0</v>
      </c>
      <c r="BJ581" s="10" t="s">
        <v>76</v>
      </c>
      <c r="BK581" s="109">
        <f>ROUND(I581*H581,2)</f>
        <v>0</v>
      </c>
      <c r="BL581" s="10" t="s">
        <v>105</v>
      </c>
      <c r="BM581" s="108" t="s">
        <v>1055</v>
      </c>
    </row>
    <row r="582" spans="2:65" s="1" customFormat="1" ht="11.25">
      <c r="B582" s="22"/>
      <c r="D582" s="110" t="s">
        <v>107</v>
      </c>
      <c r="F582" s="111" t="s">
        <v>1054</v>
      </c>
      <c r="L582" s="22"/>
      <c r="M582" s="112"/>
      <c r="T582" s="46"/>
      <c r="AT582" s="10" t="s">
        <v>107</v>
      </c>
      <c r="AU582" s="10" t="s">
        <v>71</v>
      </c>
    </row>
    <row r="583" spans="2:65" s="1" customFormat="1" ht="24.2" customHeight="1">
      <c r="B583" s="22"/>
      <c r="C583" s="113" t="s">
        <v>1056</v>
      </c>
      <c r="D583" s="113" t="s">
        <v>956</v>
      </c>
      <c r="E583" s="114" t="s">
        <v>1057</v>
      </c>
      <c r="F583" s="115" t="s">
        <v>1058</v>
      </c>
      <c r="G583" s="116" t="s">
        <v>101</v>
      </c>
      <c r="H583" s="117">
        <v>0</v>
      </c>
      <c r="I583" s="118">
        <v>360</v>
      </c>
      <c r="J583" s="118">
        <f>ROUND(I583*H583,2)</f>
        <v>0</v>
      </c>
      <c r="K583" s="115" t="s">
        <v>102</v>
      </c>
      <c r="L583" s="22"/>
      <c r="M583" s="119" t="s">
        <v>1</v>
      </c>
      <c r="N583" s="120" t="s">
        <v>36</v>
      </c>
      <c r="O583" s="106">
        <v>0</v>
      </c>
      <c r="P583" s="106">
        <f>O583*H583</f>
        <v>0</v>
      </c>
      <c r="Q583" s="106">
        <v>0</v>
      </c>
      <c r="R583" s="106">
        <f>Q583*H583</f>
        <v>0</v>
      </c>
      <c r="S583" s="106">
        <v>0</v>
      </c>
      <c r="T583" s="107">
        <f>S583*H583</f>
        <v>0</v>
      </c>
      <c r="AR583" s="108" t="s">
        <v>105</v>
      </c>
      <c r="AT583" s="108" t="s">
        <v>956</v>
      </c>
      <c r="AU583" s="108" t="s">
        <v>71</v>
      </c>
      <c r="AY583" s="10" t="s">
        <v>104</v>
      </c>
      <c r="BE583" s="109">
        <f>IF(N583="základní",J583,0)</f>
        <v>0</v>
      </c>
      <c r="BF583" s="109">
        <f>IF(N583="snížená",J583,0)</f>
        <v>0</v>
      </c>
      <c r="BG583" s="109">
        <f>IF(N583="zákl. přenesená",J583,0)</f>
        <v>0</v>
      </c>
      <c r="BH583" s="109">
        <f>IF(N583="sníž. přenesená",J583,0)</f>
        <v>0</v>
      </c>
      <c r="BI583" s="109">
        <f>IF(N583="nulová",J583,0)</f>
        <v>0</v>
      </c>
      <c r="BJ583" s="10" t="s">
        <v>76</v>
      </c>
      <c r="BK583" s="109">
        <f>ROUND(I583*H583,2)</f>
        <v>0</v>
      </c>
      <c r="BL583" s="10" t="s">
        <v>105</v>
      </c>
      <c r="BM583" s="108" t="s">
        <v>1059</v>
      </c>
    </row>
    <row r="584" spans="2:65" s="1" customFormat="1" ht="11.25">
      <c r="B584" s="22"/>
      <c r="D584" s="110" t="s">
        <v>107</v>
      </c>
      <c r="F584" s="111" t="s">
        <v>1058</v>
      </c>
      <c r="L584" s="22"/>
      <c r="M584" s="112"/>
      <c r="T584" s="46"/>
      <c r="AT584" s="10" t="s">
        <v>107</v>
      </c>
      <c r="AU584" s="10" t="s">
        <v>71</v>
      </c>
    </row>
    <row r="585" spans="2:65" s="1" customFormat="1" ht="24.2" customHeight="1">
      <c r="B585" s="22"/>
      <c r="C585" s="113" t="s">
        <v>1060</v>
      </c>
      <c r="D585" s="113" t="s">
        <v>956</v>
      </c>
      <c r="E585" s="114" t="s">
        <v>1061</v>
      </c>
      <c r="F585" s="115" t="s">
        <v>1062</v>
      </c>
      <c r="G585" s="116" t="s">
        <v>101</v>
      </c>
      <c r="H585" s="117">
        <v>0</v>
      </c>
      <c r="I585" s="118">
        <v>684</v>
      </c>
      <c r="J585" s="118">
        <f>ROUND(I585*H585,2)</f>
        <v>0</v>
      </c>
      <c r="K585" s="115" t="s">
        <v>102</v>
      </c>
      <c r="L585" s="22"/>
      <c r="M585" s="119" t="s">
        <v>1</v>
      </c>
      <c r="N585" s="120" t="s">
        <v>36</v>
      </c>
      <c r="O585" s="106">
        <v>0</v>
      </c>
      <c r="P585" s="106">
        <f>O585*H585</f>
        <v>0</v>
      </c>
      <c r="Q585" s="106">
        <v>0</v>
      </c>
      <c r="R585" s="106">
        <f>Q585*H585</f>
        <v>0</v>
      </c>
      <c r="S585" s="106">
        <v>0</v>
      </c>
      <c r="T585" s="107">
        <f>S585*H585</f>
        <v>0</v>
      </c>
      <c r="AR585" s="108" t="s">
        <v>105</v>
      </c>
      <c r="AT585" s="108" t="s">
        <v>956</v>
      </c>
      <c r="AU585" s="108" t="s">
        <v>71</v>
      </c>
      <c r="AY585" s="10" t="s">
        <v>104</v>
      </c>
      <c r="BE585" s="109">
        <f>IF(N585="základní",J585,0)</f>
        <v>0</v>
      </c>
      <c r="BF585" s="109">
        <f>IF(N585="snížená",J585,0)</f>
        <v>0</v>
      </c>
      <c r="BG585" s="109">
        <f>IF(N585="zákl. přenesená",J585,0)</f>
        <v>0</v>
      </c>
      <c r="BH585" s="109">
        <f>IF(N585="sníž. přenesená",J585,0)</f>
        <v>0</v>
      </c>
      <c r="BI585" s="109">
        <f>IF(N585="nulová",J585,0)</f>
        <v>0</v>
      </c>
      <c r="BJ585" s="10" t="s">
        <v>76</v>
      </c>
      <c r="BK585" s="109">
        <f>ROUND(I585*H585,2)</f>
        <v>0</v>
      </c>
      <c r="BL585" s="10" t="s">
        <v>105</v>
      </c>
      <c r="BM585" s="108" t="s">
        <v>1063</v>
      </c>
    </row>
    <row r="586" spans="2:65" s="1" customFormat="1" ht="11.25">
      <c r="B586" s="22"/>
      <c r="D586" s="110" t="s">
        <v>107</v>
      </c>
      <c r="F586" s="111" t="s">
        <v>1062</v>
      </c>
      <c r="L586" s="22"/>
      <c r="M586" s="112"/>
      <c r="T586" s="46"/>
      <c r="AT586" s="10" t="s">
        <v>107</v>
      </c>
      <c r="AU586" s="10" t="s">
        <v>71</v>
      </c>
    </row>
    <row r="587" spans="2:65" s="1" customFormat="1" ht="24.2" customHeight="1">
      <c r="B587" s="22"/>
      <c r="C587" s="113" t="s">
        <v>1064</v>
      </c>
      <c r="D587" s="113" t="s">
        <v>956</v>
      </c>
      <c r="E587" s="114" t="s">
        <v>1065</v>
      </c>
      <c r="F587" s="115" t="s">
        <v>1066</v>
      </c>
      <c r="G587" s="116" t="s">
        <v>101</v>
      </c>
      <c r="H587" s="117">
        <v>358</v>
      </c>
      <c r="I587" s="118">
        <v>453</v>
      </c>
      <c r="J587" s="118">
        <f>ROUND(I587*H587,2)</f>
        <v>162174</v>
      </c>
      <c r="K587" s="115" t="s">
        <v>102</v>
      </c>
      <c r="L587" s="22"/>
      <c r="M587" s="119" t="s">
        <v>1</v>
      </c>
      <c r="N587" s="120" t="s">
        <v>36</v>
      </c>
      <c r="O587" s="106">
        <v>0</v>
      </c>
      <c r="P587" s="106">
        <f>O587*H587</f>
        <v>0</v>
      </c>
      <c r="Q587" s="106">
        <v>0</v>
      </c>
      <c r="R587" s="106">
        <f>Q587*H587</f>
        <v>0</v>
      </c>
      <c r="S587" s="106">
        <v>0</v>
      </c>
      <c r="T587" s="107">
        <f>S587*H587</f>
        <v>0</v>
      </c>
      <c r="AR587" s="108" t="s">
        <v>105</v>
      </c>
      <c r="AT587" s="108" t="s">
        <v>956</v>
      </c>
      <c r="AU587" s="108" t="s">
        <v>71</v>
      </c>
      <c r="AY587" s="10" t="s">
        <v>104</v>
      </c>
      <c r="BE587" s="109">
        <f>IF(N587="základní",J587,0)</f>
        <v>162174</v>
      </c>
      <c r="BF587" s="109">
        <f>IF(N587="snížená",J587,0)</f>
        <v>0</v>
      </c>
      <c r="BG587" s="109">
        <f>IF(N587="zákl. přenesená",J587,0)</f>
        <v>0</v>
      </c>
      <c r="BH587" s="109">
        <f>IF(N587="sníž. přenesená",J587,0)</f>
        <v>0</v>
      </c>
      <c r="BI587" s="109">
        <f>IF(N587="nulová",J587,0)</f>
        <v>0</v>
      </c>
      <c r="BJ587" s="10" t="s">
        <v>76</v>
      </c>
      <c r="BK587" s="109">
        <f>ROUND(I587*H587,2)</f>
        <v>162174</v>
      </c>
      <c r="BL587" s="10" t="s">
        <v>105</v>
      </c>
      <c r="BM587" s="108" t="s">
        <v>1067</v>
      </c>
    </row>
    <row r="588" spans="2:65" s="1" customFormat="1" ht="11.25">
      <c r="B588" s="22"/>
      <c r="D588" s="110" t="s">
        <v>107</v>
      </c>
      <c r="F588" s="111" t="s">
        <v>1066</v>
      </c>
      <c r="L588" s="22"/>
      <c r="M588" s="112"/>
      <c r="T588" s="46"/>
      <c r="AT588" s="10" t="s">
        <v>107</v>
      </c>
      <c r="AU588" s="10" t="s">
        <v>71</v>
      </c>
    </row>
    <row r="589" spans="2:65" s="1" customFormat="1" ht="24.2" customHeight="1">
      <c r="B589" s="22"/>
      <c r="C589" s="113" t="s">
        <v>1068</v>
      </c>
      <c r="D589" s="113" t="s">
        <v>956</v>
      </c>
      <c r="E589" s="114" t="s">
        <v>1069</v>
      </c>
      <c r="F589" s="115" t="s">
        <v>1070</v>
      </c>
      <c r="G589" s="116" t="s">
        <v>101</v>
      </c>
      <c r="H589" s="117">
        <v>32</v>
      </c>
      <c r="I589" s="118">
        <v>684</v>
      </c>
      <c r="J589" s="118">
        <f>ROUND(I589*H589,2)</f>
        <v>21888</v>
      </c>
      <c r="K589" s="115" t="s">
        <v>102</v>
      </c>
      <c r="L589" s="22"/>
      <c r="M589" s="119" t="s">
        <v>1</v>
      </c>
      <c r="N589" s="120" t="s">
        <v>36</v>
      </c>
      <c r="O589" s="106">
        <v>0</v>
      </c>
      <c r="P589" s="106">
        <f>O589*H589</f>
        <v>0</v>
      </c>
      <c r="Q589" s="106">
        <v>0</v>
      </c>
      <c r="R589" s="106">
        <f>Q589*H589</f>
        <v>0</v>
      </c>
      <c r="S589" s="106">
        <v>0</v>
      </c>
      <c r="T589" s="107">
        <f>S589*H589</f>
        <v>0</v>
      </c>
      <c r="AR589" s="108" t="s">
        <v>105</v>
      </c>
      <c r="AT589" s="108" t="s">
        <v>956</v>
      </c>
      <c r="AU589" s="108" t="s">
        <v>71</v>
      </c>
      <c r="AY589" s="10" t="s">
        <v>104</v>
      </c>
      <c r="BE589" s="109">
        <f>IF(N589="základní",J589,0)</f>
        <v>21888</v>
      </c>
      <c r="BF589" s="109">
        <f>IF(N589="snížená",J589,0)</f>
        <v>0</v>
      </c>
      <c r="BG589" s="109">
        <f>IF(N589="zákl. přenesená",J589,0)</f>
        <v>0</v>
      </c>
      <c r="BH589" s="109">
        <f>IF(N589="sníž. přenesená",J589,0)</f>
        <v>0</v>
      </c>
      <c r="BI589" s="109">
        <f>IF(N589="nulová",J589,0)</f>
        <v>0</v>
      </c>
      <c r="BJ589" s="10" t="s">
        <v>76</v>
      </c>
      <c r="BK589" s="109">
        <f>ROUND(I589*H589,2)</f>
        <v>21888</v>
      </c>
      <c r="BL589" s="10" t="s">
        <v>105</v>
      </c>
      <c r="BM589" s="108" t="s">
        <v>1071</v>
      </c>
    </row>
    <row r="590" spans="2:65" s="1" customFormat="1" ht="11.25">
      <c r="B590" s="22"/>
      <c r="D590" s="110" t="s">
        <v>107</v>
      </c>
      <c r="F590" s="111" t="s">
        <v>1070</v>
      </c>
      <c r="L590" s="22"/>
      <c r="M590" s="112"/>
      <c r="T590" s="46"/>
      <c r="AT590" s="10" t="s">
        <v>107</v>
      </c>
      <c r="AU590" s="10" t="s">
        <v>71</v>
      </c>
    </row>
    <row r="591" spans="2:65" s="1" customFormat="1" ht="24.2" customHeight="1">
      <c r="B591" s="22"/>
      <c r="C591" s="113" t="s">
        <v>1072</v>
      </c>
      <c r="D591" s="113" t="s">
        <v>956</v>
      </c>
      <c r="E591" s="114" t="s">
        <v>1073</v>
      </c>
      <c r="F591" s="115" t="s">
        <v>1074</v>
      </c>
      <c r="G591" s="116" t="s">
        <v>101</v>
      </c>
      <c r="H591" s="117">
        <v>0</v>
      </c>
      <c r="I591" s="118">
        <v>1240</v>
      </c>
      <c r="J591" s="118">
        <f>ROUND(I591*H591,2)</f>
        <v>0</v>
      </c>
      <c r="K591" s="115" t="s">
        <v>102</v>
      </c>
      <c r="L591" s="22"/>
      <c r="M591" s="119" t="s">
        <v>1</v>
      </c>
      <c r="N591" s="120" t="s">
        <v>36</v>
      </c>
      <c r="O591" s="106">
        <v>0</v>
      </c>
      <c r="P591" s="106">
        <f>O591*H591</f>
        <v>0</v>
      </c>
      <c r="Q591" s="106">
        <v>0</v>
      </c>
      <c r="R591" s="106">
        <f>Q591*H591</f>
        <v>0</v>
      </c>
      <c r="S591" s="106">
        <v>0</v>
      </c>
      <c r="T591" s="107">
        <f>S591*H591</f>
        <v>0</v>
      </c>
      <c r="AR591" s="108" t="s">
        <v>105</v>
      </c>
      <c r="AT591" s="108" t="s">
        <v>956</v>
      </c>
      <c r="AU591" s="108" t="s">
        <v>71</v>
      </c>
      <c r="AY591" s="10" t="s">
        <v>104</v>
      </c>
      <c r="BE591" s="109">
        <f>IF(N591="základní",J591,0)</f>
        <v>0</v>
      </c>
      <c r="BF591" s="109">
        <f>IF(N591="snížená",J591,0)</f>
        <v>0</v>
      </c>
      <c r="BG591" s="109">
        <f>IF(N591="zákl. přenesená",J591,0)</f>
        <v>0</v>
      </c>
      <c r="BH591" s="109">
        <f>IF(N591="sníž. přenesená",J591,0)</f>
        <v>0</v>
      </c>
      <c r="BI591" s="109">
        <f>IF(N591="nulová",J591,0)</f>
        <v>0</v>
      </c>
      <c r="BJ591" s="10" t="s">
        <v>76</v>
      </c>
      <c r="BK591" s="109">
        <f>ROUND(I591*H591,2)</f>
        <v>0</v>
      </c>
      <c r="BL591" s="10" t="s">
        <v>105</v>
      </c>
      <c r="BM591" s="108" t="s">
        <v>1075</v>
      </c>
    </row>
    <row r="592" spans="2:65" s="1" customFormat="1" ht="11.25">
      <c r="B592" s="22"/>
      <c r="D592" s="110" t="s">
        <v>107</v>
      </c>
      <c r="F592" s="111" t="s">
        <v>1074</v>
      </c>
      <c r="L592" s="22"/>
      <c r="M592" s="112"/>
      <c r="T592" s="46"/>
      <c r="AT592" s="10" t="s">
        <v>107</v>
      </c>
      <c r="AU592" s="10" t="s">
        <v>71</v>
      </c>
    </row>
    <row r="593" spans="2:65" s="1" customFormat="1" ht="24.2" customHeight="1">
      <c r="B593" s="22"/>
      <c r="C593" s="113" t="s">
        <v>1076</v>
      </c>
      <c r="D593" s="113" t="s">
        <v>956</v>
      </c>
      <c r="E593" s="114" t="s">
        <v>1077</v>
      </c>
      <c r="F593" s="115" t="s">
        <v>1078</v>
      </c>
      <c r="G593" s="116" t="s">
        <v>101</v>
      </c>
      <c r="H593" s="117">
        <v>0</v>
      </c>
      <c r="I593" s="118">
        <v>2470</v>
      </c>
      <c r="J593" s="118">
        <f>ROUND(I593*H593,2)</f>
        <v>0</v>
      </c>
      <c r="K593" s="115" t="s">
        <v>102</v>
      </c>
      <c r="L593" s="22"/>
      <c r="M593" s="119" t="s">
        <v>1</v>
      </c>
      <c r="N593" s="120" t="s">
        <v>36</v>
      </c>
      <c r="O593" s="106">
        <v>0</v>
      </c>
      <c r="P593" s="106">
        <f>O593*H593</f>
        <v>0</v>
      </c>
      <c r="Q593" s="106">
        <v>0</v>
      </c>
      <c r="R593" s="106">
        <f>Q593*H593</f>
        <v>0</v>
      </c>
      <c r="S593" s="106">
        <v>0</v>
      </c>
      <c r="T593" s="107">
        <f>S593*H593</f>
        <v>0</v>
      </c>
      <c r="AR593" s="108" t="s">
        <v>105</v>
      </c>
      <c r="AT593" s="108" t="s">
        <v>956</v>
      </c>
      <c r="AU593" s="108" t="s">
        <v>71</v>
      </c>
      <c r="AY593" s="10" t="s">
        <v>104</v>
      </c>
      <c r="BE593" s="109">
        <f>IF(N593="základní",J593,0)</f>
        <v>0</v>
      </c>
      <c r="BF593" s="109">
        <f>IF(N593="snížená",J593,0)</f>
        <v>0</v>
      </c>
      <c r="BG593" s="109">
        <f>IF(N593="zákl. přenesená",J593,0)</f>
        <v>0</v>
      </c>
      <c r="BH593" s="109">
        <f>IF(N593="sníž. přenesená",J593,0)</f>
        <v>0</v>
      </c>
      <c r="BI593" s="109">
        <f>IF(N593="nulová",J593,0)</f>
        <v>0</v>
      </c>
      <c r="BJ593" s="10" t="s">
        <v>76</v>
      </c>
      <c r="BK593" s="109">
        <f>ROUND(I593*H593,2)</f>
        <v>0</v>
      </c>
      <c r="BL593" s="10" t="s">
        <v>105</v>
      </c>
      <c r="BM593" s="108" t="s">
        <v>1079</v>
      </c>
    </row>
    <row r="594" spans="2:65" s="1" customFormat="1" ht="11.25">
      <c r="B594" s="22"/>
      <c r="D594" s="110" t="s">
        <v>107</v>
      </c>
      <c r="F594" s="111" t="s">
        <v>1078</v>
      </c>
      <c r="L594" s="22"/>
      <c r="M594" s="112"/>
      <c r="T594" s="46"/>
      <c r="AT594" s="10" t="s">
        <v>107</v>
      </c>
      <c r="AU594" s="10" t="s">
        <v>71</v>
      </c>
    </row>
    <row r="595" spans="2:65" s="1" customFormat="1" ht="16.5" customHeight="1">
      <c r="B595" s="22"/>
      <c r="C595" s="113" t="s">
        <v>1080</v>
      </c>
      <c r="D595" s="113" t="s">
        <v>956</v>
      </c>
      <c r="E595" s="114" t="s">
        <v>1081</v>
      </c>
      <c r="F595" s="115" t="s">
        <v>1082</v>
      </c>
      <c r="G595" s="116" t="s">
        <v>101</v>
      </c>
      <c r="H595" s="117">
        <v>0</v>
      </c>
      <c r="I595" s="118">
        <v>23.1</v>
      </c>
      <c r="J595" s="118">
        <f>ROUND(I595*H595,2)</f>
        <v>0</v>
      </c>
      <c r="K595" s="115" t="s">
        <v>102</v>
      </c>
      <c r="L595" s="22"/>
      <c r="M595" s="119" t="s">
        <v>1</v>
      </c>
      <c r="N595" s="120" t="s">
        <v>36</v>
      </c>
      <c r="O595" s="106">
        <v>0</v>
      </c>
      <c r="P595" s="106">
        <f>O595*H595</f>
        <v>0</v>
      </c>
      <c r="Q595" s="106">
        <v>0</v>
      </c>
      <c r="R595" s="106">
        <f>Q595*H595</f>
        <v>0</v>
      </c>
      <c r="S595" s="106">
        <v>0</v>
      </c>
      <c r="T595" s="107">
        <f>S595*H595</f>
        <v>0</v>
      </c>
      <c r="AR595" s="108" t="s">
        <v>105</v>
      </c>
      <c r="AT595" s="108" t="s">
        <v>956</v>
      </c>
      <c r="AU595" s="108" t="s">
        <v>71</v>
      </c>
      <c r="AY595" s="10" t="s">
        <v>104</v>
      </c>
      <c r="BE595" s="109">
        <f>IF(N595="základní",J595,0)</f>
        <v>0</v>
      </c>
      <c r="BF595" s="109">
        <f>IF(N595="snížená",J595,0)</f>
        <v>0</v>
      </c>
      <c r="BG595" s="109">
        <f>IF(N595="zákl. přenesená",J595,0)</f>
        <v>0</v>
      </c>
      <c r="BH595" s="109">
        <f>IF(N595="sníž. přenesená",J595,0)</f>
        <v>0</v>
      </c>
      <c r="BI595" s="109">
        <f>IF(N595="nulová",J595,0)</f>
        <v>0</v>
      </c>
      <c r="BJ595" s="10" t="s">
        <v>76</v>
      </c>
      <c r="BK595" s="109">
        <f>ROUND(I595*H595,2)</f>
        <v>0</v>
      </c>
      <c r="BL595" s="10" t="s">
        <v>105</v>
      </c>
      <c r="BM595" s="108" t="s">
        <v>1083</v>
      </c>
    </row>
    <row r="596" spans="2:65" s="1" customFormat="1" ht="11.25">
      <c r="B596" s="22"/>
      <c r="D596" s="110" t="s">
        <v>107</v>
      </c>
      <c r="F596" s="111" t="s">
        <v>1082</v>
      </c>
      <c r="L596" s="22"/>
      <c r="M596" s="112"/>
      <c r="T596" s="46"/>
      <c r="AT596" s="10" t="s">
        <v>107</v>
      </c>
      <c r="AU596" s="10" t="s">
        <v>71</v>
      </c>
    </row>
    <row r="597" spans="2:65" s="1" customFormat="1" ht="16.5" customHeight="1">
      <c r="B597" s="22"/>
      <c r="C597" s="113" t="s">
        <v>1084</v>
      </c>
      <c r="D597" s="113" t="s">
        <v>956</v>
      </c>
      <c r="E597" s="114" t="s">
        <v>1085</v>
      </c>
      <c r="F597" s="115" t="s">
        <v>1086</v>
      </c>
      <c r="G597" s="116" t="s">
        <v>101</v>
      </c>
      <c r="H597" s="117">
        <v>0</v>
      </c>
      <c r="I597" s="118">
        <v>28.4</v>
      </c>
      <c r="J597" s="118">
        <f>ROUND(I597*H597,2)</f>
        <v>0</v>
      </c>
      <c r="K597" s="115" t="s">
        <v>102</v>
      </c>
      <c r="L597" s="22"/>
      <c r="M597" s="119" t="s">
        <v>1</v>
      </c>
      <c r="N597" s="120" t="s">
        <v>36</v>
      </c>
      <c r="O597" s="106">
        <v>0</v>
      </c>
      <c r="P597" s="106">
        <f>O597*H597</f>
        <v>0</v>
      </c>
      <c r="Q597" s="106">
        <v>0</v>
      </c>
      <c r="R597" s="106">
        <f>Q597*H597</f>
        <v>0</v>
      </c>
      <c r="S597" s="106">
        <v>0</v>
      </c>
      <c r="T597" s="107">
        <f>S597*H597</f>
        <v>0</v>
      </c>
      <c r="AR597" s="108" t="s">
        <v>105</v>
      </c>
      <c r="AT597" s="108" t="s">
        <v>956</v>
      </c>
      <c r="AU597" s="108" t="s">
        <v>71</v>
      </c>
      <c r="AY597" s="10" t="s">
        <v>104</v>
      </c>
      <c r="BE597" s="109">
        <f>IF(N597="základní",J597,0)</f>
        <v>0</v>
      </c>
      <c r="BF597" s="109">
        <f>IF(N597="snížená",J597,0)</f>
        <v>0</v>
      </c>
      <c r="BG597" s="109">
        <f>IF(N597="zákl. přenesená",J597,0)</f>
        <v>0</v>
      </c>
      <c r="BH597" s="109">
        <f>IF(N597="sníž. přenesená",J597,0)</f>
        <v>0</v>
      </c>
      <c r="BI597" s="109">
        <f>IF(N597="nulová",J597,0)</f>
        <v>0</v>
      </c>
      <c r="BJ597" s="10" t="s">
        <v>76</v>
      </c>
      <c r="BK597" s="109">
        <f>ROUND(I597*H597,2)</f>
        <v>0</v>
      </c>
      <c r="BL597" s="10" t="s">
        <v>105</v>
      </c>
      <c r="BM597" s="108" t="s">
        <v>1087</v>
      </c>
    </row>
    <row r="598" spans="2:65" s="1" customFormat="1" ht="11.25">
      <c r="B598" s="22"/>
      <c r="D598" s="110" t="s">
        <v>107</v>
      </c>
      <c r="F598" s="111" t="s">
        <v>1086</v>
      </c>
      <c r="L598" s="22"/>
      <c r="M598" s="112"/>
      <c r="T598" s="46"/>
      <c r="AT598" s="10" t="s">
        <v>107</v>
      </c>
      <c r="AU598" s="10" t="s">
        <v>71</v>
      </c>
    </row>
    <row r="599" spans="2:65" s="1" customFormat="1" ht="16.5" customHeight="1">
      <c r="B599" s="22"/>
      <c r="C599" s="113" t="s">
        <v>1088</v>
      </c>
      <c r="D599" s="113" t="s">
        <v>956</v>
      </c>
      <c r="E599" s="114" t="s">
        <v>1089</v>
      </c>
      <c r="F599" s="115" t="s">
        <v>1090</v>
      </c>
      <c r="G599" s="116" t="s">
        <v>101</v>
      </c>
      <c r="H599" s="117">
        <v>0</v>
      </c>
      <c r="I599" s="118">
        <v>2060</v>
      </c>
      <c r="J599" s="118">
        <f>ROUND(I599*H599,2)</f>
        <v>0</v>
      </c>
      <c r="K599" s="115" t="s">
        <v>102</v>
      </c>
      <c r="L599" s="22"/>
      <c r="M599" s="119" t="s">
        <v>1</v>
      </c>
      <c r="N599" s="120" t="s">
        <v>36</v>
      </c>
      <c r="O599" s="106">
        <v>0</v>
      </c>
      <c r="P599" s="106">
        <f>O599*H599</f>
        <v>0</v>
      </c>
      <c r="Q599" s="106">
        <v>0</v>
      </c>
      <c r="R599" s="106">
        <f>Q599*H599</f>
        <v>0</v>
      </c>
      <c r="S599" s="106">
        <v>0</v>
      </c>
      <c r="T599" s="107">
        <f>S599*H599</f>
        <v>0</v>
      </c>
      <c r="AR599" s="108" t="s">
        <v>105</v>
      </c>
      <c r="AT599" s="108" t="s">
        <v>956</v>
      </c>
      <c r="AU599" s="108" t="s">
        <v>71</v>
      </c>
      <c r="AY599" s="10" t="s">
        <v>104</v>
      </c>
      <c r="BE599" s="109">
        <f>IF(N599="základní",J599,0)</f>
        <v>0</v>
      </c>
      <c r="BF599" s="109">
        <f>IF(N599="snížená",J599,0)</f>
        <v>0</v>
      </c>
      <c r="BG599" s="109">
        <f>IF(N599="zákl. přenesená",J599,0)</f>
        <v>0</v>
      </c>
      <c r="BH599" s="109">
        <f>IF(N599="sníž. přenesená",J599,0)</f>
        <v>0</v>
      </c>
      <c r="BI599" s="109">
        <f>IF(N599="nulová",J599,0)</f>
        <v>0</v>
      </c>
      <c r="BJ599" s="10" t="s">
        <v>76</v>
      </c>
      <c r="BK599" s="109">
        <f>ROUND(I599*H599,2)</f>
        <v>0</v>
      </c>
      <c r="BL599" s="10" t="s">
        <v>105</v>
      </c>
      <c r="BM599" s="108" t="s">
        <v>1091</v>
      </c>
    </row>
    <row r="600" spans="2:65" s="1" customFormat="1" ht="11.25">
      <c r="B600" s="22"/>
      <c r="D600" s="110" t="s">
        <v>107</v>
      </c>
      <c r="F600" s="111" t="s">
        <v>1090</v>
      </c>
      <c r="L600" s="22"/>
      <c r="M600" s="112"/>
      <c r="T600" s="46"/>
      <c r="AT600" s="10" t="s">
        <v>107</v>
      </c>
      <c r="AU600" s="10" t="s">
        <v>71</v>
      </c>
    </row>
    <row r="601" spans="2:65" s="1" customFormat="1" ht="24.2" customHeight="1">
      <c r="B601" s="22"/>
      <c r="C601" s="113" t="s">
        <v>1092</v>
      </c>
      <c r="D601" s="113" t="s">
        <v>956</v>
      </c>
      <c r="E601" s="114" t="s">
        <v>1093</v>
      </c>
      <c r="F601" s="115" t="s">
        <v>1094</v>
      </c>
      <c r="G601" s="116" t="s">
        <v>101</v>
      </c>
      <c r="H601" s="117">
        <v>0</v>
      </c>
      <c r="I601" s="118">
        <v>963</v>
      </c>
      <c r="J601" s="118">
        <f>ROUND(I601*H601,2)</f>
        <v>0</v>
      </c>
      <c r="K601" s="115" t="s">
        <v>102</v>
      </c>
      <c r="L601" s="22"/>
      <c r="M601" s="119" t="s">
        <v>1</v>
      </c>
      <c r="N601" s="120" t="s">
        <v>36</v>
      </c>
      <c r="O601" s="106">
        <v>0</v>
      </c>
      <c r="P601" s="106">
        <f>O601*H601</f>
        <v>0</v>
      </c>
      <c r="Q601" s="106">
        <v>0</v>
      </c>
      <c r="R601" s="106">
        <f>Q601*H601</f>
        <v>0</v>
      </c>
      <c r="S601" s="106">
        <v>0</v>
      </c>
      <c r="T601" s="107">
        <f>S601*H601</f>
        <v>0</v>
      </c>
      <c r="AR601" s="108" t="s">
        <v>105</v>
      </c>
      <c r="AT601" s="108" t="s">
        <v>956</v>
      </c>
      <c r="AU601" s="108" t="s">
        <v>71</v>
      </c>
      <c r="AY601" s="10" t="s">
        <v>104</v>
      </c>
      <c r="BE601" s="109">
        <f>IF(N601="základní",J601,0)</f>
        <v>0</v>
      </c>
      <c r="BF601" s="109">
        <f>IF(N601="snížená",J601,0)</f>
        <v>0</v>
      </c>
      <c r="BG601" s="109">
        <f>IF(N601="zákl. přenesená",J601,0)</f>
        <v>0</v>
      </c>
      <c r="BH601" s="109">
        <f>IF(N601="sníž. přenesená",J601,0)</f>
        <v>0</v>
      </c>
      <c r="BI601" s="109">
        <f>IF(N601="nulová",J601,0)</f>
        <v>0</v>
      </c>
      <c r="BJ601" s="10" t="s">
        <v>76</v>
      </c>
      <c r="BK601" s="109">
        <f>ROUND(I601*H601,2)</f>
        <v>0</v>
      </c>
      <c r="BL601" s="10" t="s">
        <v>105</v>
      </c>
      <c r="BM601" s="108" t="s">
        <v>1095</v>
      </c>
    </row>
    <row r="602" spans="2:65" s="1" customFormat="1" ht="29.25">
      <c r="B602" s="22"/>
      <c r="D602" s="110" t="s">
        <v>107</v>
      </c>
      <c r="F602" s="111" t="s">
        <v>1096</v>
      </c>
      <c r="L602" s="22"/>
      <c r="M602" s="112"/>
      <c r="T602" s="46"/>
      <c r="AT602" s="10" t="s">
        <v>107</v>
      </c>
      <c r="AU602" s="10" t="s">
        <v>71</v>
      </c>
    </row>
    <row r="603" spans="2:65" s="1" customFormat="1" ht="21.75" customHeight="1">
      <c r="B603" s="22"/>
      <c r="C603" s="113" t="s">
        <v>1097</v>
      </c>
      <c r="D603" s="113" t="s">
        <v>956</v>
      </c>
      <c r="E603" s="114" t="s">
        <v>1098</v>
      </c>
      <c r="F603" s="115" t="s">
        <v>1099</v>
      </c>
      <c r="G603" s="116" t="s">
        <v>101</v>
      </c>
      <c r="H603" s="117">
        <v>0</v>
      </c>
      <c r="I603" s="118">
        <v>1740</v>
      </c>
      <c r="J603" s="118">
        <f>ROUND(I603*H603,2)</f>
        <v>0</v>
      </c>
      <c r="K603" s="115" t="s">
        <v>102</v>
      </c>
      <c r="L603" s="22"/>
      <c r="M603" s="119" t="s">
        <v>1</v>
      </c>
      <c r="N603" s="120" t="s">
        <v>36</v>
      </c>
      <c r="O603" s="106">
        <v>0</v>
      </c>
      <c r="P603" s="106">
        <f>O603*H603</f>
        <v>0</v>
      </c>
      <c r="Q603" s="106">
        <v>0</v>
      </c>
      <c r="R603" s="106">
        <f>Q603*H603</f>
        <v>0</v>
      </c>
      <c r="S603" s="106">
        <v>0</v>
      </c>
      <c r="T603" s="107">
        <f>S603*H603</f>
        <v>0</v>
      </c>
      <c r="AR603" s="108" t="s">
        <v>105</v>
      </c>
      <c r="AT603" s="108" t="s">
        <v>956</v>
      </c>
      <c r="AU603" s="108" t="s">
        <v>71</v>
      </c>
      <c r="AY603" s="10" t="s">
        <v>104</v>
      </c>
      <c r="BE603" s="109">
        <f>IF(N603="základní",J603,0)</f>
        <v>0</v>
      </c>
      <c r="BF603" s="109">
        <f>IF(N603="snížená",J603,0)</f>
        <v>0</v>
      </c>
      <c r="BG603" s="109">
        <f>IF(N603="zákl. přenesená",J603,0)</f>
        <v>0</v>
      </c>
      <c r="BH603" s="109">
        <f>IF(N603="sníž. přenesená",J603,0)</f>
        <v>0</v>
      </c>
      <c r="BI603" s="109">
        <f>IF(N603="nulová",J603,0)</f>
        <v>0</v>
      </c>
      <c r="BJ603" s="10" t="s">
        <v>76</v>
      </c>
      <c r="BK603" s="109">
        <f>ROUND(I603*H603,2)</f>
        <v>0</v>
      </c>
      <c r="BL603" s="10" t="s">
        <v>105</v>
      </c>
      <c r="BM603" s="108" t="s">
        <v>1100</v>
      </c>
    </row>
    <row r="604" spans="2:65" s="1" customFormat="1" ht="29.25">
      <c r="B604" s="22"/>
      <c r="D604" s="110" t="s">
        <v>107</v>
      </c>
      <c r="F604" s="111" t="s">
        <v>1101</v>
      </c>
      <c r="L604" s="22"/>
      <c r="M604" s="112"/>
      <c r="T604" s="46"/>
      <c r="AT604" s="10" t="s">
        <v>107</v>
      </c>
      <c r="AU604" s="10" t="s">
        <v>71</v>
      </c>
    </row>
    <row r="605" spans="2:65" s="1" customFormat="1" ht="24.2" customHeight="1">
      <c r="B605" s="22"/>
      <c r="C605" s="113" t="s">
        <v>1102</v>
      </c>
      <c r="D605" s="113" t="s">
        <v>956</v>
      </c>
      <c r="E605" s="114" t="s">
        <v>1103</v>
      </c>
      <c r="F605" s="115" t="s">
        <v>1104</v>
      </c>
      <c r="G605" s="116" t="s">
        <v>101</v>
      </c>
      <c r="H605" s="117">
        <v>0</v>
      </c>
      <c r="I605" s="118">
        <v>959</v>
      </c>
      <c r="J605" s="118">
        <f>ROUND(I605*H605,2)</f>
        <v>0</v>
      </c>
      <c r="K605" s="115" t="s">
        <v>102</v>
      </c>
      <c r="L605" s="22"/>
      <c r="M605" s="119" t="s">
        <v>1</v>
      </c>
      <c r="N605" s="120" t="s">
        <v>36</v>
      </c>
      <c r="O605" s="106">
        <v>0</v>
      </c>
      <c r="P605" s="106">
        <f>O605*H605</f>
        <v>0</v>
      </c>
      <c r="Q605" s="106">
        <v>0</v>
      </c>
      <c r="R605" s="106">
        <f>Q605*H605</f>
        <v>0</v>
      </c>
      <c r="S605" s="106">
        <v>0</v>
      </c>
      <c r="T605" s="107">
        <f>S605*H605</f>
        <v>0</v>
      </c>
      <c r="AR605" s="108" t="s">
        <v>105</v>
      </c>
      <c r="AT605" s="108" t="s">
        <v>956</v>
      </c>
      <c r="AU605" s="108" t="s">
        <v>71</v>
      </c>
      <c r="AY605" s="10" t="s">
        <v>104</v>
      </c>
      <c r="BE605" s="109">
        <f>IF(N605="základní",J605,0)</f>
        <v>0</v>
      </c>
      <c r="BF605" s="109">
        <f>IF(N605="snížená",J605,0)</f>
        <v>0</v>
      </c>
      <c r="BG605" s="109">
        <f>IF(N605="zákl. přenesená",J605,0)</f>
        <v>0</v>
      </c>
      <c r="BH605" s="109">
        <f>IF(N605="sníž. přenesená",J605,0)</f>
        <v>0</v>
      </c>
      <c r="BI605" s="109">
        <f>IF(N605="nulová",J605,0)</f>
        <v>0</v>
      </c>
      <c r="BJ605" s="10" t="s">
        <v>76</v>
      </c>
      <c r="BK605" s="109">
        <f>ROUND(I605*H605,2)</f>
        <v>0</v>
      </c>
      <c r="BL605" s="10" t="s">
        <v>105</v>
      </c>
      <c r="BM605" s="108" t="s">
        <v>1105</v>
      </c>
    </row>
    <row r="606" spans="2:65" s="1" customFormat="1" ht="29.25">
      <c r="B606" s="22"/>
      <c r="D606" s="110" t="s">
        <v>107</v>
      </c>
      <c r="F606" s="111" t="s">
        <v>1106</v>
      </c>
      <c r="L606" s="22"/>
      <c r="M606" s="112"/>
      <c r="T606" s="46"/>
      <c r="AT606" s="10" t="s">
        <v>107</v>
      </c>
      <c r="AU606" s="10" t="s">
        <v>71</v>
      </c>
    </row>
    <row r="607" spans="2:65" s="1" customFormat="1" ht="24.2" customHeight="1">
      <c r="B607" s="22"/>
      <c r="C607" s="113" t="s">
        <v>1107</v>
      </c>
      <c r="D607" s="113" t="s">
        <v>956</v>
      </c>
      <c r="E607" s="114" t="s">
        <v>1108</v>
      </c>
      <c r="F607" s="115" t="s">
        <v>1109</v>
      </c>
      <c r="G607" s="116" t="s">
        <v>101</v>
      </c>
      <c r="H607" s="117">
        <v>0</v>
      </c>
      <c r="I607" s="118">
        <v>4670</v>
      </c>
      <c r="J607" s="118">
        <f>ROUND(I607*H607,2)</f>
        <v>0</v>
      </c>
      <c r="K607" s="115" t="s">
        <v>102</v>
      </c>
      <c r="L607" s="22"/>
      <c r="M607" s="119" t="s">
        <v>1</v>
      </c>
      <c r="N607" s="120" t="s">
        <v>36</v>
      </c>
      <c r="O607" s="106">
        <v>0</v>
      </c>
      <c r="P607" s="106">
        <f>O607*H607</f>
        <v>0</v>
      </c>
      <c r="Q607" s="106">
        <v>0</v>
      </c>
      <c r="R607" s="106">
        <f>Q607*H607</f>
        <v>0</v>
      </c>
      <c r="S607" s="106">
        <v>0</v>
      </c>
      <c r="T607" s="107">
        <f>S607*H607</f>
        <v>0</v>
      </c>
      <c r="AR607" s="108" t="s">
        <v>105</v>
      </c>
      <c r="AT607" s="108" t="s">
        <v>956</v>
      </c>
      <c r="AU607" s="108" t="s">
        <v>71</v>
      </c>
      <c r="AY607" s="10" t="s">
        <v>104</v>
      </c>
      <c r="BE607" s="109">
        <f>IF(N607="základní",J607,0)</f>
        <v>0</v>
      </c>
      <c r="BF607" s="109">
        <f>IF(N607="snížená",J607,0)</f>
        <v>0</v>
      </c>
      <c r="BG607" s="109">
        <f>IF(N607="zákl. přenesená",J607,0)</f>
        <v>0</v>
      </c>
      <c r="BH607" s="109">
        <f>IF(N607="sníž. přenesená",J607,0)</f>
        <v>0</v>
      </c>
      <c r="BI607" s="109">
        <f>IF(N607="nulová",J607,0)</f>
        <v>0</v>
      </c>
      <c r="BJ607" s="10" t="s">
        <v>76</v>
      </c>
      <c r="BK607" s="109">
        <f>ROUND(I607*H607,2)</f>
        <v>0</v>
      </c>
      <c r="BL607" s="10" t="s">
        <v>105</v>
      </c>
      <c r="BM607" s="108" t="s">
        <v>1110</v>
      </c>
    </row>
    <row r="608" spans="2:65" s="1" customFormat="1" ht="29.25">
      <c r="B608" s="22"/>
      <c r="D608" s="110" t="s">
        <v>107</v>
      </c>
      <c r="F608" s="111" t="s">
        <v>1111</v>
      </c>
      <c r="L608" s="22"/>
      <c r="M608" s="112"/>
      <c r="T608" s="46"/>
      <c r="AT608" s="10" t="s">
        <v>107</v>
      </c>
      <c r="AU608" s="10" t="s">
        <v>71</v>
      </c>
    </row>
    <row r="609" spans="2:65" s="1" customFormat="1" ht="24.2" customHeight="1">
      <c r="B609" s="22"/>
      <c r="C609" s="113" t="s">
        <v>1112</v>
      </c>
      <c r="D609" s="113" t="s">
        <v>956</v>
      </c>
      <c r="E609" s="114" t="s">
        <v>1113</v>
      </c>
      <c r="F609" s="115" t="s">
        <v>1114</v>
      </c>
      <c r="G609" s="116" t="s">
        <v>101</v>
      </c>
      <c r="H609" s="117">
        <v>0</v>
      </c>
      <c r="I609" s="118">
        <v>17700</v>
      </c>
      <c r="J609" s="118">
        <f>ROUND(I609*H609,2)</f>
        <v>0</v>
      </c>
      <c r="K609" s="115" t="s">
        <v>102</v>
      </c>
      <c r="L609" s="22"/>
      <c r="M609" s="119" t="s">
        <v>1</v>
      </c>
      <c r="N609" s="120" t="s">
        <v>36</v>
      </c>
      <c r="O609" s="106">
        <v>0</v>
      </c>
      <c r="P609" s="106">
        <f>O609*H609</f>
        <v>0</v>
      </c>
      <c r="Q609" s="106">
        <v>0</v>
      </c>
      <c r="R609" s="106">
        <f>Q609*H609</f>
        <v>0</v>
      </c>
      <c r="S609" s="106">
        <v>0</v>
      </c>
      <c r="T609" s="107">
        <f>S609*H609</f>
        <v>0</v>
      </c>
      <c r="AR609" s="108" t="s">
        <v>105</v>
      </c>
      <c r="AT609" s="108" t="s">
        <v>956</v>
      </c>
      <c r="AU609" s="108" t="s">
        <v>71</v>
      </c>
      <c r="AY609" s="10" t="s">
        <v>104</v>
      </c>
      <c r="BE609" s="109">
        <f>IF(N609="základní",J609,0)</f>
        <v>0</v>
      </c>
      <c r="BF609" s="109">
        <f>IF(N609="snížená",J609,0)</f>
        <v>0</v>
      </c>
      <c r="BG609" s="109">
        <f>IF(N609="zákl. přenesená",J609,0)</f>
        <v>0</v>
      </c>
      <c r="BH609" s="109">
        <f>IF(N609="sníž. přenesená",J609,0)</f>
        <v>0</v>
      </c>
      <c r="BI609" s="109">
        <f>IF(N609="nulová",J609,0)</f>
        <v>0</v>
      </c>
      <c r="BJ609" s="10" t="s">
        <v>76</v>
      </c>
      <c r="BK609" s="109">
        <f>ROUND(I609*H609,2)</f>
        <v>0</v>
      </c>
      <c r="BL609" s="10" t="s">
        <v>105</v>
      </c>
      <c r="BM609" s="108" t="s">
        <v>1115</v>
      </c>
    </row>
    <row r="610" spans="2:65" s="1" customFormat="1" ht="19.5">
      <c r="B610" s="22"/>
      <c r="D610" s="110" t="s">
        <v>107</v>
      </c>
      <c r="F610" s="111" t="s">
        <v>1116</v>
      </c>
      <c r="L610" s="22"/>
      <c r="M610" s="112"/>
      <c r="T610" s="46"/>
      <c r="AT610" s="10" t="s">
        <v>107</v>
      </c>
      <c r="AU610" s="10" t="s">
        <v>71</v>
      </c>
    </row>
    <row r="611" spans="2:65" s="1" customFormat="1" ht="16.5" customHeight="1">
      <c r="B611" s="22"/>
      <c r="C611" s="113" t="s">
        <v>1117</v>
      </c>
      <c r="D611" s="113" t="s">
        <v>956</v>
      </c>
      <c r="E611" s="114" t="s">
        <v>1118</v>
      </c>
      <c r="F611" s="115" t="s">
        <v>1119</v>
      </c>
      <c r="G611" s="116" t="s">
        <v>101</v>
      </c>
      <c r="H611" s="117">
        <v>0</v>
      </c>
      <c r="I611" s="118">
        <v>1280</v>
      </c>
      <c r="J611" s="118">
        <f>ROUND(I611*H611,2)</f>
        <v>0</v>
      </c>
      <c r="K611" s="115" t="s">
        <v>102</v>
      </c>
      <c r="L611" s="22"/>
      <c r="M611" s="119" t="s">
        <v>1</v>
      </c>
      <c r="N611" s="120" t="s">
        <v>36</v>
      </c>
      <c r="O611" s="106">
        <v>0</v>
      </c>
      <c r="P611" s="106">
        <f>O611*H611</f>
        <v>0</v>
      </c>
      <c r="Q611" s="106">
        <v>0</v>
      </c>
      <c r="R611" s="106">
        <f>Q611*H611</f>
        <v>0</v>
      </c>
      <c r="S611" s="106">
        <v>0</v>
      </c>
      <c r="T611" s="107">
        <f>S611*H611</f>
        <v>0</v>
      </c>
      <c r="AR611" s="108" t="s">
        <v>105</v>
      </c>
      <c r="AT611" s="108" t="s">
        <v>956</v>
      </c>
      <c r="AU611" s="108" t="s">
        <v>71</v>
      </c>
      <c r="AY611" s="10" t="s">
        <v>104</v>
      </c>
      <c r="BE611" s="109">
        <f>IF(N611="základní",J611,0)</f>
        <v>0</v>
      </c>
      <c r="BF611" s="109">
        <f>IF(N611="snížená",J611,0)</f>
        <v>0</v>
      </c>
      <c r="BG611" s="109">
        <f>IF(N611="zákl. přenesená",J611,0)</f>
        <v>0</v>
      </c>
      <c r="BH611" s="109">
        <f>IF(N611="sníž. přenesená",J611,0)</f>
        <v>0</v>
      </c>
      <c r="BI611" s="109">
        <f>IF(N611="nulová",J611,0)</f>
        <v>0</v>
      </c>
      <c r="BJ611" s="10" t="s">
        <v>76</v>
      </c>
      <c r="BK611" s="109">
        <f>ROUND(I611*H611,2)</f>
        <v>0</v>
      </c>
      <c r="BL611" s="10" t="s">
        <v>105</v>
      </c>
      <c r="BM611" s="108" t="s">
        <v>1120</v>
      </c>
    </row>
    <row r="612" spans="2:65" s="1" customFormat="1" ht="11.25">
      <c r="B612" s="22"/>
      <c r="D612" s="110" t="s">
        <v>107</v>
      </c>
      <c r="F612" s="111" t="s">
        <v>1121</v>
      </c>
      <c r="L612" s="22"/>
      <c r="M612" s="112"/>
      <c r="T612" s="46"/>
      <c r="AT612" s="10" t="s">
        <v>107</v>
      </c>
      <c r="AU612" s="10" t="s">
        <v>71</v>
      </c>
    </row>
    <row r="613" spans="2:65" s="1" customFormat="1" ht="16.5" customHeight="1">
      <c r="B613" s="22"/>
      <c r="C613" s="113" t="s">
        <v>1122</v>
      </c>
      <c r="D613" s="113" t="s">
        <v>956</v>
      </c>
      <c r="E613" s="114" t="s">
        <v>1123</v>
      </c>
      <c r="F613" s="115" t="s">
        <v>1124</v>
      </c>
      <c r="G613" s="116" t="s">
        <v>101</v>
      </c>
      <c r="H613" s="117">
        <v>0</v>
      </c>
      <c r="I613" s="118">
        <v>285</v>
      </c>
      <c r="J613" s="118">
        <f>ROUND(I613*H613,2)</f>
        <v>0</v>
      </c>
      <c r="K613" s="115" t="s">
        <v>102</v>
      </c>
      <c r="L613" s="22"/>
      <c r="M613" s="119" t="s">
        <v>1</v>
      </c>
      <c r="N613" s="120" t="s">
        <v>36</v>
      </c>
      <c r="O613" s="106">
        <v>0</v>
      </c>
      <c r="P613" s="106">
        <f>O613*H613</f>
        <v>0</v>
      </c>
      <c r="Q613" s="106">
        <v>0</v>
      </c>
      <c r="R613" s="106">
        <f>Q613*H613</f>
        <v>0</v>
      </c>
      <c r="S613" s="106">
        <v>0</v>
      </c>
      <c r="T613" s="107">
        <f>S613*H613</f>
        <v>0</v>
      </c>
      <c r="AR613" s="108" t="s">
        <v>105</v>
      </c>
      <c r="AT613" s="108" t="s">
        <v>956</v>
      </c>
      <c r="AU613" s="108" t="s">
        <v>71</v>
      </c>
      <c r="AY613" s="10" t="s">
        <v>104</v>
      </c>
      <c r="BE613" s="109">
        <f>IF(N613="základní",J613,0)</f>
        <v>0</v>
      </c>
      <c r="BF613" s="109">
        <f>IF(N613="snížená",J613,0)</f>
        <v>0</v>
      </c>
      <c r="BG613" s="109">
        <f>IF(N613="zákl. přenesená",J613,0)</f>
        <v>0</v>
      </c>
      <c r="BH613" s="109">
        <f>IF(N613="sníž. přenesená",J613,0)</f>
        <v>0</v>
      </c>
      <c r="BI613" s="109">
        <f>IF(N613="nulová",J613,0)</f>
        <v>0</v>
      </c>
      <c r="BJ613" s="10" t="s">
        <v>76</v>
      </c>
      <c r="BK613" s="109">
        <f>ROUND(I613*H613,2)</f>
        <v>0</v>
      </c>
      <c r="BL613" s="10" t="s">
        <v>105</v>
      </c>
      <c r="BM613" s="108" t="s">
        <v>1125</v>
      </c>
    </row>
    <row r="614" spans="2:65" s="1" customFormat="1" ht="19.5">
      <c r="B614" s="22"/>
      <c r="D614" s="110" t="s">
        <v>107</v>
      </c>
      <c r="F614" s="111" t="s">
        <v>1126</v>
      </c>
      <c r="L614" s="22"/>
      <c r="M614" s="112"/>
      <c r="T614" s="46"/>
      <c r="AT614" s="10" t="s">
        <v>107</v>
      </c>
      <c r="AU614" s="10" t="s">
        <v>71</v>
      </c>
    </row>
    <row r="615" spans="2:65" s="1" customFormat="1" ht="24.2" customHeight="1">
      <c r="B615" s="22"/>
      <c r="C615" s="113" t="s">
        <v>1127</v>
      </c>
      <c r="D615" s="113" t="s">
        <v>956</v>
      </c>
      <c r="E615" s="114" t="s">
        <v>1128</v>
      </c>
      <c r="F615" s="115" t="s">
        <v>1129</v>
      </c>
      <c r="G615" s="116" t="s">
        <v>101</v>
      </c>
      <c r="H615" s="117">
        <v>0</v>
      </c>
      <c r="I615" s="118">
        <v>189</v>
      </c>
      <c r="J615" s="118">
        <f>ROUND(I615*H615,2)</f>
        <v>0</v>
      </c>
      <c r="K615" s="115" t="s">
        <v>102</v>
      </c>
      <c r="L615" s="22"/>
      <c r="M615" s="119" t="s">
        <v>1</v>
      </c>
      <c r="N615" s="120" t="s">
        <v>36</v>
      </c>
      <c r="O615" s="106">
        <v>0</v>
      </c>
      <c r="P615" s="106">
        <f>O615*H615</f>
        <v>0</v>
      </c>
      <c r="Q615" s="106">
        <v>0</v>
      </c>
      <c r="R615" s="106">
        <f>Q615*H615</f>
        <v>0</v>
      </c>
      <c r="S615" s="106">
        <v>0</v>
      </c>
      <c r="T615" s="107">
        <f>S615*H615</f>
        <v>0</v>
      </c>
      <c r="AR615" s="108" t="s">
        <v>105</v>
      </c>
      <c r="AT615" s="108" t="s">
        <v>956</v>
      </c>
      <c r="AU615" s="108" t="s">
        <v>71</v>
      </c>
      <c r="AY615" s="10" t="s">
        <v>104</v>
      </c>
      <c r="BE615" s="109">
        <f>IF(N615="základní",J615,0)</f>
        <v>0</v>
      </c>
      <c r="BF615" s="109">
        <f>IF(N615="snížená",J615,0)</f>
        <v>0</v>
      </c>
      <c r="BG615" s="109">
        <f>IF(N615="zákl. přenesená",J615,0)</f>
        <v>0</v>
      </c>
      <c r="BH615" s="109">
        <f>IF(N615="sníž. přenesená",J615,0)</f>
        <v>0</v>
      </c>
      <c r="BI615" s="109">
        <f>IF(N615="nulová",J615,0)</f>
        <v>0</v>
      </c>
      <c r="BJ615" s="10" t="s">
        <v>76</v>
      </c>
      <c r="BK615" s="109">
        <f>ROUND(I615*H615,2)</f>
        <v>0</v>
      </c>
      <c r="BL615" s="10" t="s">
        <v>105</v>
      </c>
      <c r="BM615" s="108" t="s">
        <v>1130</v>
      </c>
    </row>
    <row r="616" spans="2:65" s="1" customFormat="1" ht="11.25">
      <c r="B616" s="22"/>
      <c r="D616" s="110" t="s">
        <v>107</v>
      </c>
      <c r="F616" s="111" t="s">
        <v>1129</v>
      </c>
      <c r="L616" s="22"/>
      <c r="M616" s="112"/>
      <c r="T616" s="46"/>
      <c r="AT616" s="10" t="s">
        <v>107</v>
      </c>
      <c r="AU616" s="10" t="s">
        <v>71</v>
      </c>
    </row>
    <row r="617" spans="2:65" s="1" customFormat="1" ht="24.2" customHeight="1">
      <c r="B617" s="22"/>
      <c r="C617" s="113" t="s">
        <v>1131</v>
      </c>
      <c r="D617" s="113" t="s">
        <v>956</v>
      </c>
      <c r="E617" s="114" t="s">
        <v>1132</v>
      </c>
      <c r="F617" s="115" t="s">
        <v>1133</v>
      </c>
      <c r="G617" s="116" t="s">
        <v>101</v>
      </c>
      <c r="H617" s="117">
        <v>0</v>
      </c>
      <c r="I617" s="118">
        <v>522</v>
      </c>
      <c r="J617" s="118">
        <f>ROUND(I617*H617,2)</f>
        <v>0</v>
      </c>
      <c r="K617" s="115" t="s">
        <v>102</v>
      </c>
      <c r="L617" s="22"/>
      <c r="M617" s="119" t="s">
        <v>1</v>
      </c>
      <c r="N617" s="120" t="s">
        <v>36</v>
      </c>
      <c r="O617" s="106">
        <v>0</v>
      </c>
      <c r="P617" s="106">
        <f>O617*H617</f>
        <v>0</v>
      </c>
      <c r="Q617" s="106">
        <v>0</v>
      </c>
      <c r="R617" s="106">
        <f>Q617*H617</f>
        <v>0</v>
      </c>
      <c r="S617" s="106">
        <v>0</v>
      </c>
      <c r="T617" s="107">
        <f>S617*H617</f>
        <v>0</v>
      </c>
      <c r="AR617" s="108" t="s">
        <v>105</v>
      </c>
      <c r="AT617" s="108" t="s">
        <v>956</v>
      </c>
      <c r="AU617" s="108" t="s">
        <v>71</v>
      </c>
      <c r="AY617" s="10" t="s">
        <v>104</v>
      </c>
      <c r="BE617" s="109">
        <f>IF(N617="základní",J617,0)</f>
        <v>0</v>
      </c>
      <c r="BF617" s="109">
        <f>IF(N617="snížená",J617,0)</f>
        <v>0</v>
      </c>
      <c r="BG617" s="109">
        <f>IF(N617="zákl. přenesená",J617,0)</f>
        <v>0</v>
      </c>
      <c r="BH617" s="109">
        <f>IF(N617="sníž. přenesená",J617,0)</f>
        <v>0</v>
      </c>
      <c r="BI617" s="109">
        <f>IF(N617="nulová",J617,0)</f>
        <v>0</v>
      </c>
      <c r="BJ617" s="10" t="s">
        <v>76</v>
      </c>
      <c r="BK617" s="109">
        <f>ROUND(I617*H617,2)</f>
        <v>0</v>
      </c>
      <c r="BL617" s="10" t="s">
        <v>105</v>
      </c>
      <c r="BM617" s="108" t="s">
        <v>1134</v>
      </c>
    </row>
    <row r="618" spans="2:65" s="1" customFormat="1" ht="11.25">
      <c r="B618" s="22"/>
      <c r="D618" s="110" t="s">
        <v>107</v>
      </c>
      <c r="F618" s="111" t="s">
        <v>1133</v>
      </c>
      <c r="L618" s="22"/>
      <c r="M618" s="112"/>
      <c r="T618" s="46"/>
      <c r="AT618" s="10" t="s">
        <v>107</v>
      </c>
      <c r="AU618" s="10" t="s">
        <v>71</v>
      </c>
    </row>
    <row r="619" spans="2:65" s="1" customFormat="1" ht="24.2" customHeight="1">
      <c r="B619" s="22"/>
      <c r="C619" s="113" t="s">
        <v>1135</v>
      </c>
      <c r="D619" s="113" t="s">
        <v>956</v>
      </c>
      <c r="E619" s="114" t="s">
        <v>1136</v>
      </c>
      <c r="F619" s="115" t="s">
        <v>1137</v>
      </c>
      <c r="G619" s="116" t="s">
        <v>101</v>
      </c>
      <c r="H619" s="117">
        <v>0</v>
      </c>
      <c r="I619" s="118">
        <v>288</v>
      </c>
      <c r="J619" s="118">
        <f>ROUND(I619*H619,2)</f>
        <v>0</v>
      </c>
      <c r="K619" s="115" t="s">
        <v>102</v>
      </c>
      <c r="L619" s="22"/>
      <c r="M619" s="119" t="s">
        <v>1</v>
      </c>
      <c r="N619" s="120" t="s">
        <v>36</v>
      </c>
      <c r="O619" s="106">
        <v>0</v>
      </c>
      <c r="P619" s="106">
        <f>O619*H619</f>
        <v>0</v>
      </c>
      <c r="Q619" s="106">
        <v>0</v>
      </c>
      <c r="R619" s="106">
        <f>Q619*H619</f>
        <v>0</v>
      </c>
      <c r="S619" s="106">
        <v>0</v>
      </c>
      <c r="T619" s="107">
        <f>S619*H619</f>
        <v>0</v>
      </c>
      <c r="AR619" s="108" t="s">
        <v>105</v>
      </c>
      <c r="AT619" s="108" t="s">
        <v>956</v>
      </c>
      <c r="AU619" s="108" t="s">
        <v>71</v>
      </c>
      <c r="AY619" s="10" t="s">
        <v>104</v>
      </c>
      <c r="BE619" s="109">
        <f>IF(N619="základní",J619,0)</f>
        <v>0</v>
      </c>
      <c r="BF619" s="109">
        <f>IF(N619="snížená",J619,0)</f>
        <v>0</v>
      </c>
      <c r="BG619" s="109">
        <f>IF(N619="zákl. přenesená",J619,0)</f>
        <v>0</v>
      </c>
      <c r="BH619" s="109">
        <f>IF(N619="sníž. přenesená",J619,0)</f>
        <v>0</v>
      </c>
      <c r="BI619" s="109">
        <f>IF(N619="nulová",J619,0)</f>
        <v>0</v>
      </c>
      <c r="BJ619" s="10" t="s">
        <v>76</v>
      </c>
      <c r="BK619" s="109">
        <f>ROUND(I619*H619,2)</f>
        <v>0</v>
      </c>
      <c r="BL619" s="10" t="s">
        <v>105</v>
      </c>
      <c r="BM619" s="108" t="s">
        <v>1138</v>
      </c>
    </row>
    <row r="620" spans="2:65" s="1" customFormat="1" ht="11.25">
      <c r="B620" s="22"/>
      <c r="D620" s="110" t="s">
        <v>107</v>
      </c>
      <c r="F620" s="111" t="s">
        <v>1137</v>
      </c>
      <c r="L620" s="22"/>
      <c r="M620" s="112"/>
      <c r="T620" s="46"/>
      <c r="AT620" s="10" t="s">
        <v>107</v>
      </c>
      <c r="AU620" s="10" t="s">
        <v>71</v>
      </c>
    </row>
    <row r="621" spans="2:65" s="1" customFormat="1" ht="24.2" customHeight="1">
      <c r="B621" s="22"/>
      <c r="C621" s="113" t="s">
        <v>1139</v>
      </c>
      <c r="D621" s="113" t="s">
        <v>956</v>
      </c>
      <c r="E621" s="114" t="s">
        <v>1140</v>
      </c>
      <c r="F621" s="115" t="s">
        <v>1141</v>
      </c>
      <c r="G621" s="116" t="s">
        <v>101</v>
      </c>
      <c r="H621" s="117">
        <v>0</v>
      </c>
      <c r="I621" s="118">
        <v>1400</v>
      </c>
      <c r="J621" s="118">
        <f>ROUND(I621*H621,2)</f>
        <v>0</v>
      </c>
      <c r="K621" s="115" t="s">
        <v>102</v>
      </c>
      <c r="L621" s="22"/>
      <c r="M621" s="119" t="s">
        <v>1</v>
      </c>
      <c r="N621" s="120" t="s">
        <v>36</v>
      </c>
      <c r="O621" s="106">
        <v>0</v>
      </c>
      <c r="P621" s="106">
        <f>O621*H621</f>
        <v>0</v>
      </c>
      <c r="Q621" s="106">
        <v>0</v>
      </c>
      <c r="R621" s="106">
        <f>Q621*H621</f>
        <v>0</v>
      </c>
      <c r="S621" s="106">
        <v>0</v>
      </c>
      <c r="T621" s="107">
        <f>S621*H621</f>
        <v>0</v>
      </c>
      <c r="AR621" s="108" t="s">
        <v>105</v>
      </c>
      <c r="AT621" s="108" t="s">
        <v>956</v>
      </c>
      <c r="AU621" s="108" t="s">
        <v>71</v>
      </c>
      <c r="AY621" s="10" t="s">
        <v>104</v>
      </c>
      <c r="BE621" s="109">
        <f>IF(N621="základní",J621,0)</f>
        <v>0</v>
      </c>
      <c r="BF621" s="109">
        <f>IF(N621="snížená",J621,0)</f>
        <v>0</v>
      </c>
      <c r="BG621" s="109">
        <f>IF(N621="zákl. přenesená",J621,0)</f>
        <v>0</v>
      </c>
      <c r="BH621" s="109">
        <f>IF(N621="sníž. přenesená",J621,0)</f>
        <v>0</v>
      </c>
      <c r="BI621" s="109">
        <f>IF(N621="nulová",J621,0)</f>
        <v>0</v>
      </c>
      <c r="BJ621" s="10" t="s">
        <v>76</v>
      </c>
      <c r="BK621" s="109">
        <f>ROUND(I621*H621,2)</f>
        <v>0</v>
      </c>
      <c r="BL621" s="10" t="s">
        <v>105</v>
      </c>
      <c r="BM621" s="108" t="s">
        <v>1142</v>
      </c>
    </row>
    <row r="622" spans="2:65" s="1" customFormat="1" ht="11.25">
      <c r="B622" s="22"/>
      <c r="D622" s="110" t="s">
        <v>107</v>
      </c>
      <c r="F622" s="111" t="s">
        <v>1141</v>
      </c>
      <c r="L622" s="22"/>
      <c r="M622" s="112"/>
      <c r="T622" s="46"/>
      <c r="AT622" s="10" t="s">
        <v>107</v>
      </c>
      <c r="AU622" s="10" t="s">
        <v>71</v>
      </c>
    </row>
    <row r="623" spans="2:65" s="1" customFormat="1" ht="24.2" customHeight="1">
      <c r="B623" s="22"/>
      <c r="C623" s="113" t="s">
        <v>1143</v>
      </c>
      <c r="D623" s="113" t="s">
        <v>956</v>
      </c>
      <c r="E623" s="114" t="s">
        <v>1144</v>
      </c>
      <c r="F623" s="115" t="s">
        <v>1145</v>
      </c>
      <c r="G623" s="116" t="s">
        <v>101</v>
      </c>
      <c r="H623" s="117">
        <v>0</v>
      </c>
      <c r="I623" s="118">
        <v>5300</v>
      </c>
      <c r="J623" s="118">
        <f>ROUND(I623*H623,2)</f>
        <v>0</v>
      </c>
      <c r="K623" s="115" t="s">
        <v>102</v>
      </c>
      <c r="L623" s="22"/>
      <c r="M623" s="119" t="s">
        <v>1</v>
      </c>
      <c r="N623" s="120" t="s">
        <v>36</v>
      </c>
      <c r="O623" s="106">
        <v>0</v>
      </c>
      <c r="P623" s="106">
        <f>O623*H623</f>
        <v>0</v>
      </c>
      <c r="Q623" s="106">
        <v>0</v>
      </c>
      <c r="R623" s="106">
        <f>Q623*H623</f>
        <v>0</v>
      </c>
      <c r="S623" s="106">
        <v>0</v>
      </c>
      <c r="T623" s="107">
        <f>S623*H623</f>
        <v>0</v>
      </c>
      <c r="AR623" s="108" t="s">
        <v>105</v>
      </c>
      <c r="AT623" s="108" t="s">
        <v>956</v>
      </c>
      <c r="AU623" s="108" t="s">
        <v>71</v>
      </c>
      <c r="AY623" s="10" t="s">
        <v>104</v>
      </c>
      <c r="BE623" s="109">
        <f>IF(N623="základní",J623,0)</f>
        <v>0</v>
      </c>
      <c r="BF623" s="109">
        <f>IF(N623="snížená",J623,0)</f>
        <v>0</v>
      </c>
      <c r="BG623" s="109">
        <f>IF(N623="zákl. přenesená",J623,0)</f>
        <v>0</v>
      </c>
      <c r="BH623" s="109">
        <f>IF(N623="sníž. přenesená",J623,0)</f>
        <v>0</v>
      </c>
      <c r="BI623" s="109">
        <f>IF(N623="nulová",J623,0)</f>
        <v>0</v>
      </c>
      <c r="BJ623" s="10" t="s">
        <v>76</v>
      </c>
      <c r="BK623" s="109">
        <f>ROUND(I623*H623,2)</f>
        <v>0</v>
      </c>
      <c r="BL623" s="10" t="s">
        <v>105</v>
      </c>
      <c r="BM623" s="108" t="s">
        <v>1146</v>
      </c>
    </row>
    <row r="624" spans="2:65" s="1" customFormat="1" ht="11.25">
      <c r="B624" s="22"/>
      <c r="D624" s="110" t="s">
        <v>107</v>
      </c>
      <c r="F624" s="111" t="s">
        <v>1145</v>
      </c>
      <c r="L624" s="22"/>
      <c r="M624" s="112"/>
      <c r="T624" s="46"/>
      <c r="AT624" s="10" t="s">
        <v>107</v>
      </c>
      <c r="AU624" s="10" t="s">
        <v>71</v>
      </c>
    </row>
    <row r="625" spans="2:65" s="1" customFormat="1" ht="16.5" customHeight="1">
      <c r="B625" s="22"/>
      <c r="C625" s="113" t="s">
        <v>1147</v>
      </c>
      <c r="D625" s="113" t="s">
        <v>956</v>
      </c>
      <c r="E625" s="114" t="s">
        <v>1148</v>
      </c>
      <c r="F625" s="115" t="s">
        <v>1149</v>
      </c>
      <c r="G625" s="116" t="s">
        <v>101</v>
      </c>
      <c r="H625" s="117">
        <v>0</v>
      </c>
      <c r="I625" s="118">
        <v>383</v>
      </c>
      <c r="J625" s="118">
        <f>ROUND(I625*H625,2)</f>
        <v>0</v>
      </c>
      <c r="K625" s="115" t="s">
        <v>102</v>
      </c>
      <c r="L625" s="22"/>
      <c r="M625" s="119" t="s">
        <v>1</v>
      </c>
      <c r="N625" s="120" t="s">
        <v>36</v>
      </c>
      <c r="O625" s="106">
        <v>0</v>
      </c>
      <c r="P625" s="106">
        <f>O625*H625</f>
        <v>0</v>
      </c>
      <c r="Q625" s="106">
        <v>0</v>
      </c>
      <c r="R625" s="106">
        <f>Q625*H625</f>
        <v>0</v>
      </c>
      <c r="S625" s="106">
        <v>0</v>
      </c>
      <c r="T625" s="107">
        <f>S625*H625</f>
        <v>0</v>
      </c>
      <c r="AR625" s="108" t="s">
        <v>105</v>
      </c>
      <c r="AT625" s="108" t="s">
        <v>956</v>
      </c>
      <c r="AU625" s="108" t="s">
        <v>71</v>
      </c>
      <c r="AY625" s="10" t="s">
        <v>104</v>
      </c>
      <c r="BE625" s="109">
        <f>IF(N625="základní",J625,0)</f>
        <v>0</v>
      </c>
      <c r="BF625" s="109">
        <f>IF(N625="snížená",J625,0)</f>
        <v>0</v>
      </c>
      <c r="BG625" s="109">
        <f>IF(N625="zákl. přenesená",J625,0)</f>
        <v>0</v>
      </c>
      <c r="BH625" s="109">
        <f>IF(N625="sníž. přenesená",J625,0)</f>
        <v>0</v>
      </c>
      <c r="BI625" s="109">
        <f>IF(N625="nulová",J625,0)</f>
        <v>0</v>
      </c>
      <c r="BJ625" s="10" t="s">
        <v>76</v>
      </c>
      <c r="BK625" s="109">
        <f>ROUND(I625*H625,2)</f>
        <v>0</v>
      </c>
      <c r="BL625" s="10" t="s">
        <v>105</v>
      </c>
      <c r="BM625" s="108" t="s">
        <v>1150</v>
      </c>
    </row>
    <row r="626" spans="2:65" s="1" customFormat="1" ht="11.25">
      <c r="B626" s="22"/>
      <c r="D626" s="110" t="s">
        <v>107</v>
      </c>
      <c r="F626" s="111" t="s">
        <v>1149</v>
      </c>
      <c r="L626" s="22"/>
      <c r="M626" s="112"/>
      <c r="T626" s="46"/>
      <c r="AT626" s="10" t="s">
        <v>107</v>
      </c>
      <c r="AU626" s="10" t="s">
        <v>71</v>
      </c>
    </row>
    <row r="627" spans="2:65" s="1" customFormat="1" ht="16.5" customHeight="1">
      <c r="B627" s="22"/>
      <c r="C627" s="113" t="s">
        <v>1151</v>
      </c>
      <c r="D627" s="113" t="s">
        <v>956</v>
      </c>
      <c r="E627" s="114" t="s">
        <v>1152</v>
      </c>
      <c r="F627" s="115" t="s">
        <v>1153</v>
      </c>
      <c r="G627" s="116" t="s">
        <v>101</v>
      </c>
      <c r="H627" s="117">
        <v>0</v>
      </c>
      <c r="I627" s="118">
        <v>84.3</v>
      </c>
      <c r="J627" s="118">
        <f>ROUND(I627*H627,2)</f>
        <v>0</v>
      </c>
      <c r="K627" s="115" t="s">
        <v>102</v>
      </c>
      <c r="L627" s="22"/>
      <c r="M627" s="119" t="s">
        <v>1</v>
      </c>
      <c r="N627" s="120" t="s">
        <v>36</v>
      </c>
      <c r="O627" s="106">
        <v>0</v>
      </c>
      <c r="P627" s="106">
        <f>O627*H627</f>
        <v>0</v>
      </c>
      <c r="Q627" s="106">
        <v>0</v>
      </c>
      <c r="R627" s="106">
        <f>Q627*H627</f>
        <v>0</v>
      </c>
      <c r="S627" s="106">
        <v>0</v>
      </c>
      <c r="T627" s="107">
        <f>S627*H627</f>
        <v>0</v>
      </c>
      <c r="AR627" s="108" t="s">
        <v>105</v>
      </c>
      <c r="AT627" s="108" t="s">
        <v>956</v>
      </c>
      <c r="AU627" s="108" t="s">
        <v>71</v>
      </c>
      <c r="AY627" s="10" t="s">
        <v>104</v>
      </c>
      <c r="BE627" s="109">
        <f>IF(N627="základní",J627,0)</f>
        <v>0</v>
      </c>
      <c r="BF627" s="109">
        <f>IF(N627="snížená",J627,0)</f>
        <v>0</v>
      </c>
      <c r="BG627" s="109">
        <f>IF(N627="zákl. přenesená",J627,0)</f>
        <v>0</v>
      </c>
      <c r="BH627" s="109">
        <f>IF(N627="sníž. přenesená",J627,0)</f>
        <v>0</v>
      </c>
      <c r="BI627" s="109">
        <f>IF(N627="nulová",J627,0)</f>
        <v>0</v>
      </c>
      <c r="BJ627" s="10" t="s">
        <v>76</v>
      </c>
      <c r="BK627" s="109">
        <f>ROUND(I627*H627,2)</f>
        <v>0</v>
      </c>
      <c r="BL627" s="10" t="s">
        <v>105</v>
      </c>
      <c r="BM627" s="108" t="s">
        <v>1154</v>
      </c>
    </row>
    <row r="628" spans="2:65" s="1" customFormat="1" ht="11.25">
      <c r="B628" s="22"/>
      <c r="D628" s="110" t="s">
        <v>107</v>
      </c>
      <c r="F628" s="111" t="s">
        <v>1153</v>
      </c>
      <c r="L628" s="22"/>
      <c r="M628" s="112"/>
      <c r="T628" s="46"/>
      <c r="AT628" s="10" t="s">
        <v>107</v>
      </c>
      <c r="AU628" s="10" t="s">
        <v>71</v>
      </c>
    </row>
    <row r="629" spans="2:65" s="1" customFormat="1" ht="16.5" customHeight="1">
      <c r="B629" s="22"/>
      <c r="C629" s="113" t="s">
        <v>1155</v>
      </c>
      <c r="D629" s="113" t="s">
        <v>956</v>
      </c>
      <c r="E629" s="114" t="s">
        <v>1156</v>
      </c>
      <c r="F629" s="115" t="s">
        <v>1157</v>
      </c>
      <c r="G629" s="116" t="s">
        <v>101</v>
      </c>
      <c r="H629" s="117">
        <v>66</v>
      </c>
      <c r="I629" s="118">
        <v>147</v>
      </c>
      <c r="J629" s="118">
        <f>ROUND(I629*H629,2)</f>
        <v>9702</v>
      </c>
      <c r="K629" s="115" t="s">
        <v>102</v>
      </c>
      <c r="L629" s="22"/>
      <c r="M629" s="119" t="s">
        <v>1</v>
      </c>
      <c r="N629" s="120" t="s">
        <v>36</v>
      </c>
      <c r="O629" s="106">
        <v>0</v>
      </c>
      <c r="P629" s="106">
        <f>O629*H629</f>
        <v>0</v>
      </c>
      <c r="Q629" s="106">
        <v>0</v>
      </c>
      <c r="R629" s="106">
        <f>Q629*H629</f>
        <v>0</v>
      </c>
      <c r="S629" s="106">
        <v>0</v>
      </c>
      <c r="T629" s="107">
        <f>S629*H629</f>
        <v>0</v>
      </c>
      <c r="AR629" s="108" t="s">
        <v>105</v>
      </c>
      <c r="AT629" s="108" t="s">
        <v>956</v>
      </c>
      <c r="AU629" s="108" t="s">
        <v>71</v>
      </c>
      <c r="AY629" s="10" t="s">
        <v>104</v>
      </c>
      <c r="BE629" s="109">
        <f>IF(N629="základní",J629,0)</f>
        <v>9702</v>
      </c>
      <c r="BF629" s="109">
        <f>IF(N629="snížená",J629,0)</f>
        <v>0</v>
      </c>
      <c r="BG629" s="109">
        <f>IF(N629="zákl. přenesená",J629,0)</f>
        <v>0</v>
      </c>
      <c r="BH629" s="109">
        <f>IF(N629="sníž. přenesená",J629,0)</f>
        <v>0</v>
      </c>
      <c r="BI629" s="109">
        <f>IF(N629="nulová",J629,0)</f>
        <v>0</v>
      </c>
      <c r="BJ629" s="10" t="s">
        <v>76</v>
      </c>
      <c r="BK629" s="109">
        <f>ROUND(I629*H629,2)</f>
        <v>9702</v>
      </c>
      <c r="BL629" s="10" t="s">
        <v>105</v>
      </c>
      <c r="BM629" s="108" t="s">
        <v>1158</v>
      </c>
    </row>
    <row r="630" spans="2:65" s="1" customFormat="1" ht="19.5">
      <c r="B630" s="22"/>
      <c r="D630" s="110" t="s">
        <v>107</v>
      </c>
      <c r="F630" s="111" t="s">
        <v>1159</v>
      </c>
      <c r="L630" s="22"/>
      <c r="M630" s="112"/>
      <c r="T630" s="46"/>
      <c r="AT630" s="10" t="s">
        <v>107</v>
      </c>
      <c r="AU630" s="10" t="s">
        <v>71</v>
      </c>
    </row>
    <row r="631" spans="2:65" s="1" customFormat="1" ht="16.5" customHeight="1">
      <c r="B631" s="22"/>
      <c r="C631" s="113" t="s">
        <v>1160</v>
      </c>
      <c r="D631" s="113" t="s">
        <v>956</v>
      </c>
      <c r="E631" s="114" t="s">
        <v>1161</v>
      </c>
      <c r="F631" s="115" t="s">
        <v>1162</v>
      </c>
      <c r="G631" s="116" t="s">
        <v>101</v>
      </c>
      <c r="H631" s="117">
        <v>50</v>
      </c>
      <c r="I631" s="118">
        <v>129</v>
      </c>
      <c r="J631" s="118">
        <f>ROUND(I631*H631,2)</f>
        <v>6450</v>
      </c>
      <c r="K631" s="115" t="s">
        <v>102</v>
      </c>
      <c r="L631" s="22"/>
      <c r="M631" s="119" t="s">
        <v>1</v>
      </c>
      <c r="N631" s="120" t="s">
        <v>36</v>
      </c>
      <c r="O631" s="106">
        <v>0</v>
      </c>
      <c r="P631" s="106">
        <f>O631*H631</f>
        <v>0</v>
      </c>
      <c r="Q631" s="106">
        <v>0</v>
      </c>
      <c r="R631" s="106">
        <f>Q631*H631</f>
        <v>0</v>
      </c>
      <c r="S631" s="106">
        <v>0</v>
      </c>
      <c r="T631" s="107">
        <f>S631*H631</f>
        <v>0</v>
      </c>
      <c r="AR631" s="108" t="s">
        <v>105</v>
      </c>
      <c r="AT631" s="108" t="s">
        <v>956</v>
      </c>
      <c r="AU631" s="108" t="s">
        <v>71</v>
      </c>
      <c r="AY631" s="10" t="s">
        <v>104</v>
      </c>
      <c r="BE631" s="109">
        <f>IF(N631="základní",J631,0)</f>
        <v>6450</v>
      </c>
      <c r="BF631" s="109">
        <f>IF(N631="snížená",J631,0)</f>
        <v>0</v>
      </c>
      <c r="BG631" s="109">
        <f>IF(N631="zákl. přenesená",J631,0)</f>
        <v>0</v>
      </c>
      <c r="BH631" s="109">
        <f>IF(N631="sníž. přenesená",J631,0)</f>
        <v>0</v>
      </c>
      <c r="BI631" s="109">
        <f>IF(N631="nulová",J631,0)</f>
        <v>0</v>
      </c>
      <c r="BJ631" s="10" t="s">
        <v>76</v>
      </c>
      <c r="BK631" s="109">
        <f>ROUND(I631*H631,2)</f>
        <v>6450</v>
      </c>
      <c r="BL631" s="10" t="s">
        <v>105</v>
      </c>
      <c r="BM631" s="108" t="s">
        <v>1163</v>
      </c>
    </row>
    <row r="632" spans="2:65" s="1" customFormat="1" ht="19.5">
      <c r="B632" s="22"/>
      <c r="D632" s="110" t="s">
        <v>107</v>
      </c>
      <c r="F632" s="111" t="s">
        <v>1164</v>
      </c>
      <c r="L632" s="22"/>
      <c r="M632" s="112"/>
      <c r="T632" s="46"/>
      <c r="AT632" s="10" t="s">
        <v>107</v>
      </c>
      <c r="AU632" s="10" t="s">
        <v>71</v>
      </c>
    </row>
    <row r="633" spans="2:65" s="1" customFormat="1" ht="16.5" customHeight="1">
      <c r="B633" s="22"/>
      <c r="C633" s="113" t="s">
        <v>1165</v>
      </c>
      <c r="D633" s="113" t="s">
        <v>956</v>
      </c>
      <c r="E633" s="114" t="s">
        <v>1166</v>
      </c>
      <c r="F633" s="115" t="s">
        <v>1167</v>
      </c>
      <c r="G633" s="116" t="s">
        <v>101</v>
      </c>
      <c r="H633" s="117">
        <v>0</v>
      </c>
      <c r="I633" s="118">
        <v>192</v>
      </c>
      <c r="J633" s="118">
        <f>ROUND(I633*H633,2)</f>
        <v>0</v>
      </c>
      <c r="K633" s="115" t="s">
        <v>102</v>
      </c>
      <c r="L633" s="22"/>
      <c r="M633" s="119" t="s">
        <v>1</v>
      </c>
      <c r="N633" s="120" t="s">
        <v>36</v>
      </c>
      <c r="O633" s="106">
        <v>0</v>
      </c>
      <c r="P633" s="106">
        <f>O633*H633</f>
        <v>0</v>
      </c>
      <c r="Q633" s="106">
        <v>0</v>
      </c>
      <c r="R633" s="106">
        <f>Q633*H633</f>
        <v>0</v>
      </c>
      <c r="S633" s="106">
        <v>0</v>
      </c>
      <c r="T633" s="107">
        <f>S633*H633</f>
        <v>0</v>
      </c>
      <c r="AR633" s="108" t="s">
        <v>105</v>
      </c>
      <c r="AT633" s="108" t="s">
        <v>956</v>
      </c>
      <c r="AU633" s="108" t="s">
        <v>71</v>
      </c>
      <c r="AY633" s="10" t="s">
        <v>104</v>
      </c>
      <c r="BE633" s="109">
        <f>IF(N633="základní",J633,0)</f>
        <v>0</v>
      </c>
      <c r="BF633" s="109">
        <f>IF(N633="snížená",J633,0)</f>
        <v>0</v>
      </c>
      <c r="BG633" s="109">
        <f>IF(N633="zákl. přenesená",J633,0)</f>
        <v>0</v>
      </c>
      <c r="BH633" s="109">
        <f>IF(N633="sníž. přenesená",J633,0)</f>
        <v>0</v>
      </c>
      <c r="BI633" s="109">
        <f>IF(N633="nulová",J633,0)</f>
        <v>0</v>
      </c>
      <c r="BJ633" s="10" t="s">
        <v>76</v>
      </c>
      <c r="BK633" s="109">
        <f>ROUND(I633*H633,2)</f>
        <v>0</v>
      </c>
      <c r="BL633" s="10" t="s">
        <v>105</v>
      </c>
      <c r="BM633" s="108" t="s">
        <v>1168</v>
      </c>
    </row>
    <row r="634" spans="2:65" s="1" customFormat="1" ht="11.25">
      <c r="B634" s="22"/>
      <c r="D634" s="110" t="s">
        <v>107</v>
      </c>
      <c r="F634" s="111" t="s">
        <v>1167</v>
      </c>
      <c r="L634" s="22"/>
      <c r="M634" s="112"/>
      <c r="T634" s="46"/>
      <c r="AT634" s="10" t="s">
        <v>107</v>
      </c>
      <c r="AU634" s="10" t="s">
        <v>71</v>
      </c>
    </row>
    <row r="635" spans="2:65" s="1" customFormat="1" ht="16.5" customHeight="1">
      <c r="B635" s="22"/>
      <c r="C635" s="113" t="s">
        <v>1169</v>
      </c>
      <c r="D635" s="113" t="s">
        <v>956</v>
      </c>
      <c r="E635" s="114" t="s">
        <v>1170</v>
      </c>
      <c r="F635" s="115" t="s">
        <v>1171</v>
      </c>
      <c r="G635" s="116" t="s">
        <v>101</v>
      </c>
      <c r="H635" s="117">
        <v>0</v>
      </c>
      <c r="I635" s="118">
        <v>57.8</v>
      </c>
      <c r="J635" s="118">
        <f>ROUND(I635*H635,2)</f>
        <v>0</v>
      </c>
      <c r="K635" s="115" t="s">
        <v>102</v>
      </c>
      <c r="L635" s="22"/>
      <c r="M635" s="119" t="s">
        <v>1</v>
      </c>
      <c r="N635" s="120" t="s">
        <v>36</v>
      </c>
      <c r="O635" s="106">
        <v>0</v>
      </c>
      <c r="P635" s="106">
        <f>O635*H635</f>
        <v>0</v>
      </c>
      <c r="Q635" s="106">
        <v>0</v>
      </c>
      <c r="R635" s="106">
        <f>Q635*H635</f>
        <v>0</v>
      </c>
      <c r="S635" s="106">
        <v>0</v>
      </c>
      <c r="T635" s="107">
        <f>S635*H635</f>
        <v>0</v>
      </c>
      <c r="AR635" s="108" t="s">
        <v>105</v>
      </c>
      <c r="AT635" s="108" t="s">
        <v>956</v>
      </c>
      <c r="AU635" s="108" t="s">
        <v>71</v>
      </c>
      <c r="AY635" s="10" t="s">
        <v>104</v>
      </c>
      <c r="BE635" s="109">
        <f>IF(N635="základní",J635,0)</f>
        <v>0</v>
      </c>
      <c r="BF635" s="109">
        <f>IF(N635="snížená",J635,0)</f>
        <v>0</v>
      </c>
      <c r="BG635" s="109">
        <f>IF(N635="zákl. přenesená",J635,0)</f>
        <v>0</v>
      </c>
      <c r="BH635" s="109">
        <f>IF(N635="sníž. přenesená",J635,0)</f>
        <v>0</v>
      </c>
      <c r="BI635" s="109">
        <f>IF(N635="nulová",J635,0)</f>
        <v>0</v>
      </c>
      <c r="BJ635" s="10" t="s">
        <v>76</v>
      </c>
      <c r="BK635" s="109">
        <f>ROUND(I635*H635,2)</f>
        <v>0</v>
      </c>
      <c r="BL635" s="10" t="s">
        <v>105</v>
      </c>
      <c r="BM635" s="108" t="s">
        <v>1172</v>
      </c>
    </row>
    <row r="636" spans="2:65" s="1" customFormat="1" ht="11.25">
      <c r="B636" s="22"/>
      <c r="D636" s="110" t="s">
        <v>107</v>
      </c>
      <c r="F636" s="111" t="s">
        <v>1171</v>
      </c>
      <c r="L636" s="22"/>
      <c r="M636" s="112"/>
      <c r="T636" s="46"/>
      <c r="AT636" s="10" t="s">
        <v>107</v>
      </c>
      <c r="AU636" s="10" t="s">
        <v>71</v>
      </c>
    </row>
    <row r="637" spans="2:65" s="1" customFormat="1" ht="16.5" customHeight="1">
      <c r="B637" s="22"/>
      <c r="C637" s="113" t="s">
        <v>1173</v>
      </c>
      <c r="D637" s="113" t="s">
        <v>956</v>
      </c>
      <c r="E637" s="114" t="s">
        <v>1174</v>
      </c>
      <c r="F637" s="115" t="s">
        <v>1175</v>
      </c>
      <c r="G637" s="116" t="s">
        <v>101</v>
      </c>
      <c r="H637" s="117">
        <v>0</v>
      </c>
      <c r="I637" s="118">
        <v>140</v>
      </c>
      <c r="J637" s="118">
        <f>ROUND(I637*H637,2)</f>
        <v>0</v>
      </c>
      <c r="K637" s="115" t="s">
        <v>102</v>
      </c>
      <c r="L637" s="22"/>
      <c r="M637" s="119" t="s">
        <v>1</v>
      </c>
      <c r="N637" s="120" t="s">
        <v>36</v>
      </c>
      <c r="O637" s="106">
        <v>0</v>
      </c>
      <c r="P637" s="106">
        <f>O637*H637</f>
        <v>0</v>
      </c>
      <c r="Q637" s="106">
        <v>0</v>
      </c>
      <c r="R637" s="106">
        <f>Q637*H637</f>
        <v>0</v>
      </c>
      <c r="S637" s="106">
        <v>0</v>
      </c>
      <c r="T637" s="107">
        <f>S637*H637</f>
        <v>0</v>
      </c>
      <c r="AR637" s="108" t="s">
        <v>105</v>
      </c>
      <c r="AT637" s="108" t="s">
        <v>956</v>
      </c>
      <c r="AU637" s="108" t="s">
        <v>71</v>
      </c>
      <c r="AY637" s="10" t="s">
        <v>104</v>
      </c>
      <c r="BE637" s="109">
        <f>IF(N637="základní",J637,0)</f>
        <v>0</v>
      </c>
      <c r="BF637" s="109">
        <f>IF(N637="snížená",J637,0)</f>
        <v>0</v>
      </c>
      <c r="BG637" s="109">
        <f>IF(N637="zákl. přenesená",J637,0)</f>
        <v>0</v>
      </c>
      <c r="BH637" s="109">
        <f>IF(N637="sníž. přenesená",J637,0)</f>
        <v>0</v>
      </c>
      <c r="BI637" s="109">
        <f>IF(N637="nulová",J637,0)</f>
        <v>0</v>
      </c>
      <c r="BJ637" s="10" t="s">
        <v>76</v>
      </c>
      <c r="BK637" s="109">
        <f>ROUND(I637*H637,2)</f>
        <v>0</v>
      </c>
      <c r="BL637" s="10" t="s">
        <v>105</v>
      </c>
      <c r="BM637" s="108" t="s">
        <v>1176</v>
      </c>
    </row>
    <row r="638" spans="2:65" s="1" customFormat="1" ht="78">
      <c r="B638" s="22"/>
      <c r="D638" s="110" t="s">
        <v>107</v>
      </c>
      <c r="F638" s="111" t="s">
        <v>1177</v>
      </c>
      <c r="L638" s="22"/>
      <c r="M638" s="112"/>
      <c r="T638" s="46"/>
      <c r="AT638" s="10" t="s">
        <v>107</v>
      </c>
      <c r="AU638" s="10" t="s">
        <v>71</v>
      </c>
    </row>
    <row r="639" spans="2:65" s="1" customFormat="1" ht="24.2" customHeight="1">
      <c r="B639" s="22"/>
      <c r="C639" s="113" t="s">
        <v>1178</v>
      </c>
      <c r="D639" s="113" t="s">
        <v>956</v>
      </c>
      <c r="E639" s="114" t="s">
        <v>1179</v>
      </c>
      <c r="F639" s="115" t="s">
        <v>1180</v>
      </c>
      <c r="G639" s="116" t="s">
        <v>959</v>
      </c>
      <c r="H639" s="117">
        <v>0</v>
      </c>
      <c r="I639" s="118">
        <v>889</v>
      </c>
      <c r="J639" s="118">
        <f>ROUND(I639*H639,2)</f>
        <v>0</v>
      </c>
      <c r="K639" s="115" t="s">
        <v>102</v>
      </c>
      <c r="L639" s="22"/>
      <c r="M639" s="119" t="s">
        <v>1</v>
      </c>
      <c r="N639" s="120" t="s">
        <v>36</v>
      </c>
      <c r="O639" s="106">
        <v>0</v>
      </c>
      <c r="P639" s="106">
        <f>O639*H639</f>
        <v>0</v>
      </c>
      <c r="Q639" s="106">
        <v>0</v>
      </c>
      <c r="R639" s="106">
        <f>Q639*H639</f>
        <v>0</v>
      </c>
      <c r="S639" s="106">
        <v>0</v>
      </c>
      <c r="T639" s="107">
        <f>S639*H639</f>
        <v>0</v>
      </c>
      <c r="AR639" s="108" t="s">
        <v>105</v>
      </c>
      <c r="AT639" s="108" t="s">
        <v>956</v>
      </c>
      <c r="AU639" s="108" t="s">
        <v>71</v>
      </c>
      <c r="AY639" s="10" t="s">
        <v>104</v>
      </c>
      <c r="BE639" s="109">
        <f>IF(N639="základní",J639,0)</f>
        <v>0</v>
      </c>
      <c r="BF639" s="109">
        <f>IF(N639="snížená",J639,0)</f>
        <v>0</v>
      </c>
      <c r="BG639" s="109">
        <f>IF(N639="zákl. přenesená",J639,0)</f>
        <v>0</v>
      </c>
      <c r="BH639" s="109">
        <f>IF(N639="sníž. přenesená",J639,0)</f>
        <v>0</v>
      </c>
      <c r="BI639" s="109">
        <f>IF(N639="nulová",J639,0)</f>
        <v>0</v>
      </c>
      <c r="BJ639" s="10" t="s">
        <v>76</v>
      </c>
      <c r="BK639" s="109">
        <f>ROUND(I639*H639,2)</f>
        <v>0</v>
      </c>
      <c r="BL639" s="10" t="s">
        <v>105</v>
      </c>
      <c r="BM639" s="108" t="s">
        <v>1181</v>
      </c>
    </row>
    <row r="640" spans="2:65" s="1" customFormat="1" ht="19.5">
      <c r="B640" s="22"/>
      <c r="D640" s="110" t="s">
        <v>107</v>
      </c>
      <c r="F640" s="111" t="s">
        <v>1180</v>
      </c>
      <c r="L640" s="22"/>
      <c r="M640" s="112"/>
      <c r="T640" s="46"/>
      <c r="AT640" s="10" t="s">
        <v>107</v>
      </c>
      <c r="AU640" s="10" t="s">
        <v>71</v>
      </c>
    </row>
    <row r="641" spans="2:65" s="1" customFormat="1" ht="24.2" customHeight="1">
      <c r="B641" s="22"/>
      <c r="C641" s="113" t="s">
        <v>1182</v>
      </c>
      <c r="D641" s="113" t="s">
        <v>956</v>
      </c>
      <c r="E641" s="114" t="s">
        <v>1183</v>
      </c>
      <c r="F641" s="115" t="s">
        <v>1184</v>
      </c>
      <c r="G641" s="116" t="s">
        <v>101</v>
      </c>
      <c r="H641" s="117">
        <v>26</v>
      </c>
      <c r="I641" s="118">
        <v>2300</v>
      </c>
      <c r="J641" s="118">
        <f>ROUND(I641*H641,2)</f>
        <v>59800</v>
      </c>
      <c r="K641" s="115" t="s">
        <v>102</v>
      </c>
      <c r="L641" s="22"/>
      <c r="M641" s="119" t="s">
        <v>1</v>
      </c>
      <c r="N641" s="120" t="s">
        <v>36</v>
      </c>
      <c r="O641" s="106">
        <v>0</v>
      </c>
      <c r="P641" s="106">
        <f>O641*H641</f>
        <v>0</v>
      </c>
      <c r="Q641" s="106">
        <v>0</v>
      </c>
      <c r="R641" s="106">
        <f>Q641*H641</f>
        <v>0</v>
      </c>
      <c r="S641" s="106">
        <v>0</v>
      </c>
      <c r="T641" s="107">
        <f>S641*H641</f>
        <v>0</v>
      </c>
      <c r="AR641" s="108" t="s">
        <v>105</v>
      </c>
      <c r="AT641" s="108" t="s">
        <v>956</v>
      </c>
      <c r="AU641" s="108" t="s">
        <v>71</v>
      </c>
      <c r="AY641" s="10" t="s">
        <v>104</v>
      </c>
      <c r="BE641" s="109">
        <f>IF(N641="základní",J641,0)</f>
        <v>59800</v>
      </c>
      <c r="BF641" s="109">
        <f>IF(N641="snížená",J641,0)</f>
        <v>0</v>
      </c>
      <c r="BG641" s="109">
        <f>IF(N641="zákl. přenesená",J641,0)</f>
        <v>0</v>
      </c>
      <c r="BH641" s="109">
        <f>IF(N641="sníž. přenesená",J641,0)</f>
        <v>0</v>
      </c>
      <c r="BI641" s="109">
        <f>IF(N641="nulová",J641,0)</f>
        <v>0</v>
      </c>
      <c r="BJ641" s="10" t="s">
        <v>76</v>
      </c>
      <c r="BK641" s="109">
        <f>ROUND(I641*H641,2)</f>
        <v>59800</v>
      </c>
      <c r="BL641" s="10" t="s">
        <v>105</v>
      </c>
      <c r="BM641" s="108" t="s">
        <v>1185</v>
      </c>
    </row>
    <row r="642" spans="2:65" s="1" customFormat="1" ht="19.5">
      <c r="B642" s="22"/>
      <c r="D642" s="110" t="s">
        <v>107</v>
      </c>
      <c r="F642" s="111" t="s">
        <v>1186</v>
      </c>
      <c r="L642" s="22"/>
      <c r="M642" s="112"/>
      <c r="T642" s="46"/>
      <c r="AT642" s="10" t="s">
        <v>107</v>
      </c>
      <c r="AU642" s="10" t="s">
        <v>71</v>
      </c>
    </row>
    <row r="643" spans="2:65" s="1" customFormat="1" ht="24.2" customHeight="1">
      <c r="B643" s="22"/>
      <c r="C643" s="113" t="s">
        <v>1187</v>
      </c>
      <c r="D643" s="113" t="s">
        <v>956</v>
      </c>
      <c r="E643" s="114" t="s">
        <v>1188</v>
      </c>
      <c r="F643" s="115" t="s">
        <v>1189</v>
      </c>
      <c r="G643" s="116" t="s">
        <v>101</v>
      </c>
      <c r="H643" s="117">
        <v>29</v>
      </c>
      <c r="I643" s="118">
        <v>578</v>
      </c>
      <c r="J643" s="118">
        <f>ROUND(I643*H643,2)</f>
        <v>16762</v>
      </c>
      <c r="K643" s="115" t="s">
        <v>102</v>
      </c>
      <c r="L643" s="22"/>
      <c r="M643" s="119" t="s">
        <v>1</v>
      </c>
      <c r="N643" s="120" t="s">
        <v>36</v>
      </c>
      <c r="O643" s="106">
        <v>0</v>
      </c>
      <c r="P643" s="106">
        <f>O643*H643</f>
        <v>0</v>
      </c>
      <c r="Q643" s="106">
        <v>0</v>
      </c>
      <c r="R643" s="106">
        <f>Q643*H643</f>
        <v>0</v>
      </c>
      <c r="S643" s="106">
        <v>0</v>
      </c>
      <c r="T643" s="107">
        <f>S643*H643</f>
        <v>0</v>
      </c>
      <c r="AR643" s="108" t="s">
        <v>105</v>
      </c>
      <c r="AT643" s="108" t="s">
        <v>956</v>
      </c>
      <c r="AU643" s="108" t="s">
        <v>71</v>
      </c>
      <c r="AY643" s="10" t="s">
        <v>104</v>
      </c>
      <c r="BE643" s="109">
        <f>IF(N643="základní",J643,0)</f>
        <v>16762</v>
      </c>
      <c r="BF643" s="109">
        <f>IF(N643="snížená",J643,0)</f>
        <v>0</v>
      </c>
      <c r="BG643" s="109">
        <f>IF(N643="zákl. přenesená",J643,0)</f>
        <v>0</v>
      </c>
      <c r="BH643" s="109">
        <f>IF(N643="sníž. přenesená",J643,0)</f>
        <v>0</v>
      </c>
      <c r="BI643" s="109">
        <f>IF(N643="nulová",J643,0)</f>
        <v>0</v>
      </c>
      <c r="BJ643" s="10" t="s">
        <v>76</v>
      </c>
      <c r="BK643" s="109">
        <f>ROUND(I643*H643,2)</f>
        <v>16762</v>
      </c>
      <c r="BL643" s="10" t="s">
        <v>105</v>
      </c>
      <c r="BM643" s="108" t="s">
        <v>1190</v>
      </c>
    </row>
    <row r="644" spans="2:65" s="1" customFormat="1" ht="11.25">
      <c r="B644" s="22"/>
      <c r="D644" s="110" t="s">
        <v>107</v>
      </c>
      <c r="F644" s="111" t="s">
        <v>1189</v>
      </c>
      <c r="L644" s="22"/>
      <c r="M644" s="112"/>
      <c r="T644" s="46"/>
      <c r="AT644" s="10" t="s">
        <v>107</v>
      </c>
      <c r="AU644" s="10" t="s">
        <v>71</v>
      </c>
    </row>
    <row r="645" spans="2:65" s="1" customFormat="1" ht="24.2" customHeight="1">
      <c r="B645" s="22"/>
      <c r="C645" s="113" t="s">
        <v>1191</v>
      </c>
      <c r="D645" s="113" t="s">
        <v>956</v>
      </c>
      <c r="E645" s="114" t="s">
        <v>1192</v>
      </c>
      <c r="F645" s="115" t="s">
        <v>1193</v>
      </c>
      <c r="G645" s="116" t="s">
        <v>101</v>
      </c>
      <c r="H645" s="117">
        <v>0</v>
      </c>
      <c r="I645" s="118">
        <v>5850</v>
      </c>
      <c r="J645" s="118">
        <f>ROUND(I645*H645,2)</f>
        <v>0</v>
      </c>
      <c r="K645" s="115" t="s">
        <v>102</v>
      </c>
      <c r="L645" s="22"/>
      <c r="M645" s="119" t="s">
        <v>1</v>
      </c>
      <c r="N645" s="120" t="s">
        <v>36</v>
      </c>
      <c r="O645" s="106">
        <v>0</v>
      </c>
      <c r="P645" s="106">
        <f>O645*H645</f>
        <v>0</v>
      </c>
      <c r="Q645" s="106">
        <v>0</v>
      </c>
      <c r="R645" s="106">
        <f>Q645*H645</f>
        <v>0</v>
      </c>
      <c r="S645" s="106">
        <v>0</v>
      </c>
      <c r="T645" s="107">
        <f>S645*H645</f>
        <v>0</v>
      </c>
      <c r="AR645" s="108" t="s">
        <v>105</v>
      </c>
      <c r="AT645" s="108" t="s">
        <v>956</v>
      </c>
      <c r="AU645" s="108" t="s">
        <v>71</v>
      </c>
      <c r="AY645" s="10" t="s">
        <v>104</v>
      </c>
      <c r="BE645" s="109">
        <f>IF(N645="základní",J645,0)</f>
        <v>0</v>
      </c>
      <c r="BF645" s="109">
        <f>IF(N645="snížená",J645,0)</f>
        <v>0</v>
      </c>
      <c r="BG645" s="109">
        <f>IF(N645="zákl. přenesená",J645,0)</f>
        <v>0</v>
      </c>
      <c r="BH645" s="109">
        <f>IF(N645="sníž. přenesená",J645,0)</f>
        <v>0</v>
      </c>
      <c r="BI645" s="109">
        <f>IF(N645="nulová",J645,0)</f>
        <v>0</v>
      </c>
      <c r="BJ645" s="10" t="s">
        <v>76</v>
      </c>
      <c r="BK645" s="109">
        <f>ROUND(I645*H645,2)</f>
        <v>0</v>
      </c>
      <c r="BL645" s="10" t="s">
        <v>105</v>
      </c>
      <c r="BM645" s="108" t="s">
        <v>1194</v>
      </c>
    </row>
    <row r="646" spans="2:65" s="1" customFormat="1" ht="39">
      <c r="B646" s="22"/>
      <c r="D646" s="110" t="s">
        <v>107</v>
      </c>
      <c r="F646" s="111" t="s">
        <v>1195</v>
      </c>
      <c r="L646" s="22"/>
      <c r="M646" s="112"/>
      <c r="T646" s="46"/>
      <c r="AT646" s="10" t="s">
        <v>107</v>
      </c>
      <c r="AU646" s="10" t="s">
        <v>71</v>
      </c>
    </row>
    <row r="647" spans="2:65" s="1" customFormat="1" ht="44.25" customHeight="1">
      <c r="B647" s="22"/>
      <c r="C647" s="113" t="s">
        <v>1196</v>
      </c>
      <c r="D647" s="113" t="s">
        <v>956</v>
      </c>
      <c r="E647" s="114" t="s">
        <v>1197</v>
      </c>
      <c r="F647" s="115" t="s">
        <v>1198</v>
      </c>
      <c r="G647" s="116" t="s">
        <v>101</v>
      </c>
      <c r="H647" s="117">
        <v>132</v>
      </c>
      <c r="I647" s="118">
        <v>459</v>
      </c>
      <c r="J647" s="118">
        <f>ROUND(I647*H647,2)</f>
        <v>60588</v>
      </c>
      <c r="K647" s="115" t="s">
        <v>102</v>
      </c>
      <c r="L647" s="22"/>
      <c r="M647" s="119" t="s">
        <v>1</v>
      </c>
      <c r="N647" s="120" t="s">
        <v>36</v>
      </c>
      <c r="O647" s="106">
        <v>0</v>
      </c>
      <c r="P647" s="106">
        <f>O647*H647</f>
        <v>0</v>
      </c>
      <c r="Q647" s="106">
        <v>0</v>
      </c>
      <c r="R647" s="106">
        <f>Q647*H647</f>
        <v>0</v>
      </c>
      <c r="S647" s="106">
        <v>0</v>
      </c>
      <c r="T647" s="107">
        <f>S647*H647</f>
        <v>0</v>
      </c>
      <c r="AR647" s="108" t="s">
        <v>105</v>
      </c>
      <c r="AT647" s="108" t="s">
        <v>956</v>
      </c>
      <c r="AU647" s="108" t="s">
        <v>71</v>
      </c>
      <c r="AY647" s="10" t="s">
        <v>104</v>
      </c>
      <c r="BE647" s="109">
        <f>IF(N647="základní",J647,0)</f>
        <v>60588</v>
      </c>
      <c r="BF647" s="109">
        <f>IF(N647="snížená",J647,0)</f>
        <v>0</v>
      </c>
      <c r="BG647" s="109">
        <f>IF(N647="zákl. přenesená",J647,0)</f>
        <v>0</v>
      </c>
      <c r="BH647" s="109">
        <f>IF(N647="sníž. přenesená",J647,0)</f>
        <v>0</v>
      </c>
      <c r="BI647" s="109">
        <f>IF(N647="nulová",J647,0)</f>
        <v>0</v>
      </c>
      <c r="BJ647" s="10" t="s">
        <v>76</v>
      </c>
      <c r="BK647" s="109">
        <f>ROUND(I647*H647,2)</f>
        <v>60588</v>
      </c>
      <c r="BL647" s="10" t="s">
        <v>105</v>
      </c>
      <c r="BM647" s="108" t="s">
        <v>1199</v>
      </c>
    </row>
    <row r="648" spans="2:65" s="1" customFormat="1" ht="58.5">
      <c r="B648" s="22"/>
      <c r="D648" s="110" t="s">
        <v>107</v>
      </c>
      <c r="F648" s="111" t="s">
        <v>1200</v>
      </c>
      <c r="L648" s="22"/>
      <c r="M648" s="112"/>
      <c r="T648" s="46"/>
      <c r="AT648" s="10" t="s">
        <v>107</v>
      </c>
      <c r="AU648" s="10" t="s">
        <v>71</v>
      </c>
    </row>
    <row r="649" spans="2:65" s="1" customFormat="1" ht="49.15" customHeight="1">
      <c r="B649" s="22"/>
      <c r="C649" s="113" t="s">
        <v>1201</v>
      </c>
      <c r="D649" s="113" t="s">
        <v>956</v>
      </c>
      <c r="E649" s="114" t="s">
        <v>1202</v>
      </c>
      <c r="F649" s="115" t="s">
        <v>1203</v>
      </c>
      <c r="G649" s="116" t="s">
        <v>101</v>
      </c>
      <c r="H649" s="117">
        <v>652</v>
      </c>
      <c r="I649" s="118">
        <v>423</v>
      </c>
      <c r="J649" s="118">
        <f>ROUND(I649*H649,2)</f>
        <v>275796</v>
      </c>
      <c r="K649" s="115" t="s">
        <v>102</v>
      </c>
      <c r="L649" s="22"/>
      <c r="M649" s="119" t="s">
        <v>1</v>
      </c>
      <c r="N649" s="120" t="s">
        <v>36</v>
      </c>
      <c r="O649" s="106">
        <v>0</v>
      </c>
      <c r="P649" s="106">
        <f>O649*H649</f>
        <v>0</v>
      </c>
      <c r="Q649" s="106">
        <v>0</v>
      </c>
      <c r="R649" s="106">
        <f>Q649*H649</f>
        <v>0</v>
      </c>
      <c r="S649" s="106">
        <v>0</v>
      </c>
      <c r="T649" s="107">
        <f>S649*H649</f>
        <v>0</v>
      </c>
      <c r="AR649" s="108" t="s">
        <v>105</v>
      </c>
      <c r="AT649" s="108" t="s">
        <v>956</v>
      </c>
      <c r="AU649" s="108" t="s">
        <v>71</v>
      </c>
      <c r="AY649" s="10" t="s">
        <v>104</v>
      </c>
      <c r="BE649" s="109">
        <f>IF(N649="základní",J649,0)</f>
        <v>275796</v>
      </c>
      <c r="BF649" s="109">
        <f>IF(N649="snížená",J649,0)</f>
        <v>0</v>
      </c>
      <c r="BG649" s="109">
        <f>IF(N649="zákl. přenesená",J649,0)</f>
        <v>0</v>
      </c>
      <c r="BH649" s="109">
        <f>IF(N649="sníž. přenesená",J649,0)</f>
        <v>0</v>
      </c>
      <c r="BI649" s="109">
        <f>IF(N649="nulová",J649,0)</f>
        <v>0</v>
      </c>
      <c r="BJ649" s="10" t="s">
        <v>76</v>
      </c>
      <c r="BK649" s="109">
        <f>ROUND(I649*H649,2)</f>
        <v>275796</v>
      </c>
      <c r="BL649" s="10" t="s">
        <v>105</v>
      </c>
      <c r="BM649" s="108" t="s">
        <v>1204</v>
      </c>
    </row>
    <row r="650" spans="2:65" s="1" customFormat="1" ht="68.25">
      <c r="B650" s="22"/>
      <c r="D650" s="110" t="s">
        <v>107</v>
      </c>
      <c r="F650" s="111" t="s">
        <v>1205</v>
      </c>
      <c r="L650" s="22"/>
      <c r="M650" s="112"/>
      <c r="T650" s="46"/>
      <c r="AT650" s="10" t="s">
        <v>107</v>
      </c>
      <c r="AU650" s="10" t="s">
        <v>71</v>
      </c>
    </row>
    <row r="651" spans="2:65" s="1" customFormat="1" ht="21.75" customHeight="1">
      <c r="B651" s="22"/>
      <c r="C651" s="113" t="s">
        <v>1206</v>
      </c>
      <c r="D651" s="113" t="s">
        <v>956</v>
      </c>
      <c r="E651" s="114" t="s">
        <v>1207</v>
      </c>
      <c r="F651" s="115" t="s">
        <v>1208</v>
      </c>
      <c r="G651" s="116" t="s">
        <v>1209</v>
      </c>
      <c r="H651" s="117">
        <v>0</v>
      </c>
      <c r="I651" s="118">
        <v>245</v>
      </c>
      <c r="J651" s="118">
        <f>ROUND(I651*H651,2)</f>
        <v>0</v>
      </c>
      <c r="K651" s="115" t="s">
        <v>102</v>
      </c>
      <c r="L651" s="22"/>
      <c r="M651" s="119" t="s">
        <v>1</v>
      </c>
      <c r="N651" s="120" t="s">
        <v>36</v>
      </c>
      <c r="O651" s="106">
        <v>0</v>
      </c>
      <c r="P651" s="106">
        <f>O651*H651</f>
        <v>0</v>
      </c>
      <c r="Q651" s="106">
        <v>0</v>
      </c>
      <c r="R651" s="106">
        <f>Q651*H651</f>
        <v>0</v>
      </c>
      <c r="S651" s="106">
        <v>0</v>
      </c>
      <c r="T651" s="107">
        <f>S651*H651</f>
        <v>0</v>
      </c>
      <c r="AR651" s="108" t="s">
        <v>105</v>
      </c>
      <c r="AT651" s="108" t="s">
        <v>956</v>
      </c>
      <c r="AU651" s="108" t="s">
        <v>71</v>
      </c>
      <c r="AY651" s="10" t="s">
        <v>104</v>
      </c>
      <c r="BE651" s="109">
        <f>IF(N651="základní",J651,0)</f>
        <v>0</v>
      </c>
      <c r="BF651" s="109">
        <f>IF(N651="snížená",J651,0)</f>
        <v>0</v>
      </c>
      <c r="BG651" s="109">
        <f>IF(N651="zákl. přenesená",J651,0)</f>
        <v>0</v>
      </c>
      <c r="BH651" s="109">
        <f>IF(N651="sníž. přenesená",J651,0)</f>
        <v>0</v>
      </c>
      <c r="BI651" s="109">
        <f>IF(N651="nulová",J651,0)</f>
        <v>0</v>
      </c>
      <c r="BJ651" s="10" t="s">
        <v>76</v>
      </c>
      <c r="BK651" s="109">
        <f>ROUND(I651*H651,2)</f>
        <v>0</v>
      </c>
      <c r="BL651" s="10" t="s">
        <v>105</v>
      </c>
      <c r="BM651" s="108" t="s">
        <v>1210</v>
      </c>
    </row>
    <row r="652" spans="2:65" s="1" customFormat="1" ht="48.75">
      <c r="B652" s="22"/>
      <c r="D652" s="110" t="s">
        <v>107</v>
      </c>
      <c r="F652" s="111" t="s">
        <v>1211</v>
      </c>
      <c r="L652" s="22"/>
      <c r="M652" s="112"/>
      <c r="T652" s="46"/>
      <c r="AT652" s="10" t="s">
        <v>107</v>
      </c>
      <c r="AU652" s="10" t="s">
        <v>71</v>
      </c>
    </row>
    <row r="653" spans="2:65" s="1" customFormat="1" ht="24.2" customHeight="1">
      <c r="B653" s="22"/>
      <c r="C653" s="113" t="s">
        <v>1212</v>
      </c>
      <c r="D653" s="113" t="s">
        <v>956</v>
      </c>
      <c r="E653" s="114" t="s">
        <v>1213</v>
      </c>
      <c r="F653" s="115" t="s">
        <v>1214</v>
      </c>
      <c r="G653" s="116" t="s">
        <v>1209</v>
      </c>
      <c r="H653" s="117">
        <v>0</v>
      </c>
      <c r="I653" s="118">
        <v>664</v>
      </c>
      <c r="J653" s="118">
        <f>ROUND(I653*H653,2)</f>
        <v>0</v>
      </c>
      <c r="K653" s="115" t="s">
        <v>102</v>
      </c>
      <c r="L653" s="22"/>
      <c r="M653" s="119" t="s">
        <v>1</v>
      </c>
      <c r="N653" s="120" t="s">
        <v>36</v>
      </c>
      <c r="O653" s="106">
        <v>0</v>
      </c>
      <c r="P653" s="106">
        <f>O653*H653</f>
        <v>0</v>
      </c>
      <c r="Q653" s="106">
        <v>0</v>
      </c>
      <c r="R653" s="106">
        <f>Q653*H653</f>
        <v>0</v>
      </c>
      <c r="S653" s="106">
        <v>0</v>
      </c>
      <c r="T653" s="107">
        <f>S653*H653</f>
        <v>0</v>
      </c>
      <c r="AR653" s="108" t="s">
        <v>105</v>
      </c>
      <c r="AT653" s="108" t="s">
        <v>956</v>
      </c>
      <c r="AU653" s="108" t="s">
        <v>71</v>
      </c>
      <c r="AY653" s="10" t="s">
        <v>104</v>
      </c>
      <c r="BE653" s="109">
        <f>IF(N653="základní",J653,0)</f>
        <v>0</v>
      </c>
      <c r="BF653" s="109">
        <f>IF(N653="snížená",J653,0)</f>
        <v>0</v>
      </c>
      <c r="BG653" s="109">
        <f>IF(N653="zákl. přenesená",J653,0)</f>
        <v>0</v>
      </c>
      <c r="BH653" s="109">
        <f>IF(N653="sníž. přenesená",J653,0)</f>
        <v>0</v>
      </c>
      <c r="BI653" s="109">
        <f>IF(N653="nulová",J653,0)</f>
        <v>0</v>
      </c>
      <c r="BJ653" s="10" t="s">
        <v>76</v>
      </c>
      <c r="BK653" s="109">
        <f>ROUND(I653*H653,2)</f>
        <v>0</v>
      </c>
      <c r="BL653" s="10" t="s">
        <v>105</v>
      </c>
      <c r="BM653" s="108" t="s">
        <v>1215</v>
      </c>
    </row>
    <row r="654" spans="2:65" s="1" customFormat="1" ht="48.75">
      <c r="B654" s="22"/>
      <c r="D654" s="110" t="s">
        <v>107</v>
      </c>
      <c r="F654" s="111" t="s">
        <v>1216</v>
      </c>
      <c r="L654" s="22"/>
      <c r="M654" s="112"/>
      <c r="T654" s="46"/>
      <c r="AT654" s="10" t="s">
        <v>107</v>
      </c>
      <c r="AU654" s="10" t="s">
        <v>71</v>
      </c>
    </row>
    <row r="655" spans="2:65" s="1" customFormat="1" ht="21.75" customHeight="1">
      <c r="B655" s="22"/>
      <c r="C655" s="113" t="s">
        <v>1217</v>
      </c>
      <c r="D655" s="113" t="s">
        <v>956</v>
      </c>
      <c r="E655" s="114" t="s">
        <v>1218</v>
      </c>
      <c r="F655" s="115" t="s">
        <v>1219</v>
      </c>
      <c r="G655" s="116" t="s">
        <v>1209</v>
      </c>
      <c r="H655" s="117">
        <v>0</v>
      </c>
      <c r="I655" s="118">
        <v>163</v>
      </c>
      <c r="J655" s="118">
        <f>ROUND(I655*H655,2)</f>
        <v>0</v>
      </c>
      <c r="K655" s="115" t="s">
        <v>102</v>
      </c>
      <c r="L655" s="22"/>
      <c r="M655" s="119" t="s">
        <v>1</v>
      </c>
      <c r="N655" s="120" t="s">
        <v>36</v>
      </c>
      <c r="O655" s="106">
        <v>0</v>
      </c>
      <c r="P655" s="106">
        <f>O655*H655</f>
        <v>0</v>
      </c>
      <c r="Q655" s="106">
        <v>0</v>
      </c>
      <c r="R655" s="106">
        <f>Q655*H655</f>
        <v>0</v>
      </c>
      <c r="S655" s="106">
        <v>0</v>
      </c>
      <c r="T655" s="107">
        <f>S655*H655</f>
        <v>0</v>
      </c>
      <c r="AR655" s="108" t="s">
        <v>105</v>
      </c>
      <c r="AT655" s="108" t="s">
        <v>956</v>
      </c>
      <c r="AU655" s="108" t="s">
        <v>71</v>
      </c>
      <c r="AY655" s="10" t="s">
        <v>104</v>
      </c>
      <c r="BE655" s="109">
        <f>IF(N655="základní",J655,0)</f>
        <v>0</v>
      </c>
      <c r="BF655" s="109">
        <f>IF(N655="snížená",J655,0)</f>
        <v>0</v>
      </c>
      <c r="BG655" s="109">
        <f>IF(N655="zákl. přenesená",J655,0)</f>
        <v>0</v>
      </c>
      <c r="BH655" s="109">
        <f>IF(N655="sníž. přenesená",J655,0)</f>
        <v>0</v>
      </c>
      <c r="BI655" s="109">
        <f>IF(N655="nulová",J655,0)</f>
        <v>0</v>
      </c>
      <c r="BJ655" s="10" t="s">
        <v>76</v>
      </c>
      <c r="BK655" s="109">
        <f>ROUND(I655*H655,2)</f>
        <v>0</v>
      </c>
      <c r="BL655" s="10" t="s">
        <v>105</v>
      </c>
      <c r="BM655" s="108" t="s">
        <v>1220</v>
      </c>
    </row>
    <row r="656" spans="2:65" s="1" customFormat="1" ht="29.25">
      <c r="B656" s="22"/>
      <c r="D656" s="110" t="s">
        <v>107</v>
      </c>
      <c r="F656" s="111" t="s">
        <v>1221</v>
      </c>
      <c r="L656" s="22"/>
      <c r="M656" s="112"/>
      <c r="T656" s="46"/>
      <c r="AT656" s="10" t="s">
        <v>107</v>
      </c>
      <c r="AU656" s="10" t="s">
        <v>71</v>
      </c>
    </row>
    <row r="657" spans="2:65" s="1" customFormat="1" ht="24.2" customHeight="1">
      <c r="B657" s="22"/>
      <c r="C657" s="113" t="s">
        <v>1222</v>
      </c>
      <c r="D657" s="113" t="s">
        <v>956</v>
      </c>
      <c r="E657" s="114" t="s">
        <v>1223</v>
      </c>
      <c r="F657" s="115" t="s">
        <v>1224</v>
      </c>
      <c r="G657" s="116" t="s">
        <v>1209</v>
      </c>
      <c r="H657" s="117">
        <v>0</v>
      </c>
      <c r="I657" s="118">
        <v>427</v>
      </c>
      <c r="J657" s="118">
        <f>ROUND(I657*H657,2)</f>
        <v>0</v>
      </c>
      <c r="K657" s="115" t="s">
        <v>102</v>
      </c>
      <c r="L657" s="22"/>
      <c r="M657" s="119" t="s">
        <v>1</v>
      </c>
      <c r="N657" s="120" t="s">
        <v>36</v>
      </c>
      <c r="O657" s="106">
        <v>0</v>
      </c>
      <c r="P657" s="106">
        <f>O657*H657</f>
        <v>0</v>
      </c>
      <c r="Q657" s="106">
        <v>0</v>
      </c>
      <c r="R657" s="106">
        <f>Q657*H657</f>
        <v>0</v>
      </c>
      <c r="S657" s="106">
        <v>0</v>
      </c>
      <c r="T657" s="107">
        <f>S657*H657</f>
        <v>0</v>
      </c>
      <c r="AR657" s="108" t="s">
        <v>105</v>
      </c>
      <c r="AT657" s="108" t="s">
        <v>956</v>
      </c>
      <c r="AU657" s="108" t="s">
        <v>71</v>
      </c>
      <c r="AY657" s="10" t="s">
        <v>104</v>
      </c>
      <c r="BE657" s="109">
        <f>IF(N657="základní",J657,0)</f>
        <v>0</v>
      </c>
      <c r="BF657" s="109">
        <f>IF(N657="snížená",J657,0)</f>
        <v>0</v>
      </c>
      <c r="BG657" s="109">
        <f>IF(N657="zákl. přenesená",J657,0)</f>
        <v>0</v>
      </c>
      <c r="BH657" s="109">
        <f>IF(N657="sníž. přenesená",J657,0)</f>
        <v>0</v>
      </c>
      <c r="BI657" s="109">
        <f>IF(N657="nulová",J657,0)</f>
        <v>0</v>
      </c>
      <c r="BJ657" s="10" t="s">
        <v>76</v>
      </c>
      <c r="BK657" s="109">
        <f>ROUND(I657*H657,2)</f>
        <v>0</v>
      </c>
      <c r="BL657" s="10" t="s">
        <v>105</v>
      </c>
      <c r="BM657" s="108" t="s">
        <v>1225</v>
      </c>
    </row>
    <row r="658" spans="2:65" s="1" customFormat="1" ht="29.25">
      <c r="B658" s="22"/>
      <c r="D658" s="110" t="s">
        <v>107</v>
      </c>
      <c r="F658" s="111" t="s">
        <v>1226</v>
      </c>
      <c r="L658" s="22"/>
      <c r="M658" s="112"/>
      <c r="T658" s="46"/>
      <c r="AT658" s="10" t="s">
        <v>107</v>
      </c>
      <c r="AU658" s="10" t="s">
        <v>71</v>
      </c>
    </row>
    <row r="659" spans="2:65" s="1" customFormat="1" ht="21.75" customHeight="1">
      <c r="B659" s="22"/>
      <c r="C659" s="113" t="s">
        <v>1227</v>
      </c>
      <c r="D659" s="113" t="s">
        <v>956</v>
      </c>
      <c r="E659" s="114" t="s">
        <v>1228</v>
      </c>
      <c r="F659" s="115" t="s">
        <v>1229</v>
      </c>
      <c r="G659" s="116" t="s">
        <v>1209</v>
      </c>
      <c r="H659" s="117">
        <v>0</v>
      </c>
      <c r="I659" s="118">
        <v>1220</v>
      </c>
      <c r="J659" s="118">
        <f>ROUND(I659*H659,2)</f>
        <v>0</v>
      </c>
      <c r="K659" s="115" t="s">
        <v>102</v>
      </c>
      <c r="L659" s="22"/>
      <c r="M659" s="119" t="s">
        <v>1</v>
      </c>
      <c r="N659" s="120" t="s">
        <v>36</v>
      </c>
      <c r="O659" s="106">
        <v>0</v>
      </c>
      <c r="P659" s="106">
        <f>O659*H659</f>
        <v>0</v>
      </c>
      <c r="Q659" s="106">
        <v>0</v>
      </c>
      <c r="R659" s="106">
        <f>Q659*H659</f>
        <v>0</v>
      </c>
      <c r="S659" s="106">
        <v>0</v>
      </c>
      <c r="T659" s="107">
        <f>S659*H659</f>
        <v>0</v>
      </c>
      <c r="AR659" s="108" t="s">
        <v>105</v>
      </c>
      <c r="AT659" s="108" t="s">
        <v>956</v>
      </c>
      <c r="AU659" s="108" t="s">
        <v>71</v>
      </c>
      <c r="AY659" s="10" t="s">
        <v>104</v>
      </c>
      <c r="BE659" s="109">
        <f>IF(N659="základní",J659,0)</f>
        <v>0</v>
      </c>
      <c r="BF659" s="109">
        <f>IF(N659="snížená",J659,0)</f>
        <v>0</v>
      </c>
      <c r="BG659" s="109">
        <f>IF(N659="zákl. přenesená",J659,0)</f>
        <v>0</v>
      </c>
      <c r="BH659" s="109">
        <f>IF(N659="sníž. přenesená",J659,0)</f>
        <v>0</v>
      </c>
      <c r="BI659" s="109">
        <f>IF(N659="nulová",J659,0)</f>
        <v>0</v>
      </c>
      <c r="BJ659" s="10" t="s">
        <v>76</v>
      </c>
      <c r="BK659" s="109">
        <f>ROUND(I659*H659,2)</f>
        <v>0</v>
      </c>
      <c r="BL659" s="10" t="s">
        <v>105</v>
      </c>
      <c r="BM659" s="108" t="s">
        <v>1230</v>
      </c>
    </row>
    <row r="660" spans="2:65" s="1" customFormat="1" ht="58.5">
      <c r="B660" s="22"/>
      <c r="D660" s="110" t="s">
        <v>107</v>
      </c>
      <c r="F660" s="111" t="s">
        <v>1231</v>
      </c>
      <c r="L660" s="22"/>
      <c r="M660" s="112"/>
      <c r="T660" s="46"/>
      <c r="AT660" s="10" t="s">
        <v>107</v>
      </c>
      <c r="AU660" s="10" t="s">
        <v>71</v>
      </c>
    </row>
    <row r="661" spans="2:65" s="1" customFormat="1" ht="24.2" customHeight="1">
      <c r="B661" s="22"/>
      <c r="C661" s="113" t="s">
        <v>1232</v>
      </c>
      <c r="D661" s="113" t="s">
        <v>956</v>
      </c>
      <c r="E661" s="114" t="s">
        <v>1233</v>
      </c>
      <c r="F661" s="115" t="s">
        <v>1234</v>
      </c>
      <c r="G661" s="116" t="s">
        <v>1209</v>
      </c>
      <c r="H661" s="117">
        <v>0</v>
      </c>
      <c r="I661" s="118">
        <v>2580</v>
      </c>
      <c r="J661" s="118">
        <f>ROUND(I661*H661,2)</f>
        <v>0</v>
      </c>
      <c r="K661" s="115" t="s">
        <v>102</v>
      </c>
      <c r="L661" s="22"/>
      <c r="M661" s="119" t="s">
        <v>1</v>
      </c>
      <c r="N661" s="120" t="s">
        <v>36</v>
      </c>
      <c r="O661" s="106">
        <v>0</v>
      </c>
      <c r="P661" s="106">
        <f>O661*H661</f>
        <v>0</v>
      </c>
      <c r="Q661" s="106">
        <v>0</v>
      </c>
      <c r="R661" s="106">
        <f>Q661*H661</f>
        <v>0</v>
      </c>
      <c r="S661" s="106">
        <v>0</v>
      </c>
      <c r="T661" s="107">
        <f>S661*H661</f>
        <v>0</v>
      </c>
      <c r="AR661" s="108" t="s">
        <v>105</v>
      </c>
      <c r="AT661" s="108" t="s">
        <v>956</v>
      </c>
      <c r="AU661" s="108" t="s">
        <v>71</v>
      </c>
      <c r="AY661" s="10" t="s">
        <v>104</v>
      </c>
      <c r="BE661" s="109">
        <f>IF(N661="základní",J661,0)</f>
        <v>0</v>
      </c>
      <c r="BF661" s="109">
        <f>IF(N661="snížená",J661,0)</f>
        <v>0</v>
      </c>
      <c r="BG661" s="109">
        <f>IF(N661="zákl. přenesená",J661,0)</f>
        <v>0</v>
      </c>
      <c r="BH661" s="109">
        <f>IF(N661="sníž. přenesená",J661,0)</f>
        <v>0</v>
      </c>
      <c r="BI661" s="109">
        <f>IF(N661="nulová",J661,0)</f>
        <v>0</v>
      </c>
      <c r="BJ661" s="10" t="s">
        <v>76</v>
      </c>
      <c r="BK661" s="109">
        <f>ROUND(I661*H661,2)</f>
        <v>0</v>
      </c>
      <c r="BL661" s="10" t="s">
        <v>105</v>
      </c>
      <c r="BM661" s="108" t="s">
        <v>1235</v>
      </c>
    </row>
    <row r="662" spans="2:65" s="1" customFormat="1" ht="58.5">
      <c r="B662" s="22"/>
      <c r="D662" s="110" t="s">
        <v>107</v>
      </c>
      <c r="F662" s="111" t="s">
        <v>1236</v>
      </c>
      <c r="L662" s="22"/>
      <c r="M662" s="112"/>
      <c r="T662" s="46"/>
      <c r="AT662" s="10" t="s">
        <v>107</v>
      </c>
      <c r="AU662" s="10" t="s">
        <v>71</v>
      </c>
    </row>
    <row r="663" spans="2:65" s="1" customFormat="1" ht="16.5" customHeight="1">
      <c r="B663" s="22"/>
      <c r="C663" s="113" t="s">
        <v>1237</v>
      </c>
      <c r="D663" s="113" t="s">
        <v>956</v>
      </c>
      <c r="E663" s="114" t="s">
        <v>1238</v>
      </c>
      <c r="F663" s="115" t="s">
        <v>1239</v>
      </c>
      <c r="G663" s="116" t="s">
        <v>1209</v>
      </c>
      <c r="H663" s="117">
        <v>0</v>
      </c>
      <c r="I663" s="118">
        <v>2350</v>
      </c>
      <c r="J663" s="118">
        <f>ROUND(I663*H663,2)</f>
        <v>0</v>
      </c>
      <c r="K663" s="115" t="s">
        <v>102</v>
      </c>
      <c r="L663" s="22"/>
      <c r="M663" s="119" t="s">
        <v>1</v>
      </c>
      <c r="N663" s="120" t="s">
        <v>36</v>
      </c>
      <c r="O663" s="106">
        <v>0</v>
      </c>
      <c r="P663" s="106">
        <f>O663*H663</f>
        <v>0</v>
      </c>
      <c r="Q663" s="106">
        <v>0</v>
      </c>
      <c r="R663" s="106">
        <f>Q663*H663</f>
        <v>0</v>
      </c>
      <c r="S663" s="106">
        <v>0</v>
      </c>
      <c r="T663" s="107">
        <f>S663*H663</f>
        <v>0</v>
      </c>
      <c r="AR663" s="108" t="s">
        <v>105</v>
      </c>
      <c r="AT663" s="108" t="s">
        <v>956</v>
      </c>
      <c r="AU663" s="108" t="s">
        <v>71</v>
      </c>
      <c r="AY663" s="10" t="s">
        <v>104</v>
      </c>
      <c r="BE663" s="109">
        <f>IF(N663="základní",J663,0)</f>
        <v>0</v>
      </c>
      <c r="BF663" s="109">
        <f>IF(N663="snížená",J663,0)</f>
        <v>0</v>
      </c>
      <c r="BG663" s="109">
        <f>IF(N663="zákl. přenesená",J663,0)</f>
        <v>0</v>
      </c>
      <c r="BH663" s="109">
        <f>IF(N663="sníž. přenesená",J663,0)</f>
        <v>0</v>
      </c>
      <c r="BI663" s="109">
        <f>IF(N663="nulová",J663,0)</f>
        <v>0</v>
      </c>
      <c r="BJ663" s="10" t="s">
        <v>76</v>
      </c>
      <c r="BK663" s="109">
        <f>ROUND(I663*H663,2)</f>
        <v>0</v>
      </c>
      <c r="BL663" s="10" t="s">
        <v>105</v>
      </c>
      <c r="BM663" s="108" t="s">
        <v>1240</v>
      </c>
    </row>
    <row r="664" spans="2:65" s="1" customFormat="1" ht="58.5">
      <c r="B664" s="22"/>
      <c r="D664" s="110" t="s">
        <v>107</v>
      </c>
      <c r="F664" s="111" t="s">
        <v>1241</v>
      </c>
      <c r="L664" s="22"/>
      <c r="M664" s="121"/>
      <c r="N664" s="122"/>
      <c r="O664" s="122"/>
      <c r="P664" s="122"/>
      <c r="Q664" s="122"/>
      <c r="R664" s="122"/>
      <c r="S664" s="122"/>
      <c r="T664" s="123"/>
      <c r="AT664" s="10" t="s">
        <v>107</v>
      </c>
      <c r="AU664" s="10" t="s">
        <v>71</v>
      </c>
    </row>
    <row r="665" spans="2:65" s="1" customFormat="1" ht="6.95" customHeight="1">
      <c r="B665" s="34"/>
      <c r="C665" s="35"/>
      <c r="D665" s="35"/>
      <c r="E665" s="35"/>
      <c r="F665" s="35"/>
      <c r="G665" s="35"/>
      <c r="H665" s="35"/>
      <c r="I665" s="35"/>
      <c r="J665" s="35"/>
      <c r="K665" s="35"/>
      <c r="L665" s="22"/>
    </row>
  </sheetData>
  <sheetProtection algorithmName="SHA-512" hashValue="nft4l8l4H5UJ43Ja84lqs/rqhsEnWIBs4qGnsgzHpvBSUWjAN5OQQo5/JcEp6akmghW8Q8CnbXykCOphtPBW7g==" saltValue="hJ0hB3EYcp6uxIhbixIJ5oJ9cCJ2YBOOSmqMw49tkLV9iLpeI23Ihxbed1FNhYIdnFVgJk3v2zrVkwKsJew20A==" spinCount="100000" sheet="1" objects="1" scenarios="1" formatColumns="0" formatRows="0" autoFilter="0"/>
  <autoFilter ref="C111:K664" xr:uid="{00000000-0009-0000-0000-000001000000}"/>
  <mergeCells count="6">
    <mergeCell ref="L2:V2"/>
    <mergeCell ref="E7:H7"/>
    <mergeCell ref="E16:H16"/>
    <mergeCell ref="E25:H25"/>
    <mergeCell ref="E85:H85"/>
    <mergeCell ref="E104:H104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PS01 - Servis a oprava zá...</vt:lpstr>
      <vt:lpstr>'PS01 - Servis a oprava zá...'!Názvy_tisku</vt:lpstr>
      <vt:lpstr>'Rekapitulace stavby'!Názvy_tisku</vt:lpstr>
      <vt:lpstr>'PS01 - Servis a oprava zá...'!Oblast_tisku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Jelínek Petr, Ing.</dc:creator>
  <cp:lastModifiedBy>Kabátová Jana, Mgr.</cp:lastModifiedBy>
  <dcterms:created xsi:type="dcterms:W3CDTF">2024-11-12T10:49:54Z</dcterms:created>
  <dcterms:modified xsi:type="dcterms:W3CDTF">2024-11-15T09:48:49Z</dcterms:modified>
</cp:coreProperties>
</file>